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05" windowWidth="12915" windowHeight="7485"/>
  </bookViews>
  <sheets>
    <sheet name="Hoja1" sheetId="1" r:id="rId1"/>
    <sheet name="Hoja2" sheetId="2" r:id="rId2"/>
    <sheet name="Hoja3" sheetId="3" r:id="rId3"/>
  </sheets>
  <calcPr calcId="125725"/>
</workbook>
</file>

<file path=xl/calcChain.xml><?xml version="1.0" encoding="utf-8"?>
<calcChain xmlns="http://schemas.openxmlformats.org/spreadsheetml/2006/main">
  <c r="G195" i="1"/>
  <c r="E198" s="1"/>
  <c r="E199" s="1"/>
  <c r="E161"/>
  <c r="E153"/>
  <c r="G140"/>
  <c r="G139"/>
  <c r="G141" s="1"/>
  <c r="E136"/>
  <c r="E135"/>
  <c r="G129"/>
  <c r="E125"/>
  <c r="E126" s="1"/>
  <c r="G130" s="1"/>
  <c r="G131" s="1"/>
  <c r="G121"/>
  <c r="G119"/>
  <c r="E115"/>
  <c r="E116" s="1"/>
  <c r="G111"/>
  <c r="G109"/>
  <c r="E105"/>
  <c r="G209" l="1"/>
  <c r="E203"/>
  <c r="E202"/>
  <c r="E204" s="1"/>
  <c r="E205" s="1"/>
  <c r="G210" s="1"/>
  <c r="G208"/>
  <c r="D276"/>
  <c r="D275"/>
  <c r="D274"/>
  <c r="D254"/>
  <c r="D253"/>
  <c r="D252"/>
  <c r="D232"/>
  <c r="D231"/>
  <c r="D230"/>
  <c r="D210"/>
  <c r="D209"/>
  <c r="D208"/>
  <c r="D186"/>
  <c r="D187"/>
  <c r="D188"/>
  <c r="E180"/>
  <c r="G173"/>
  <c r="E176" s="1"/>
  <c r="E177" s="1"/>
  <c r="G162"/>
  <c r="G163" s="1"/>
  <c r="E156"/>
  <c r="G156" s="1"/>
  <c r="G95"/>
  <c r="G96" s="1"/>
  <c r="G88"/>
  <c r="G89" s="1"/>
  <c r="G81"/>
  <c r="G82" s="1"/>
  <c r="G74"/>
  <c r="G75" s="1"/>
  <c r="G66"/>
  <c r="G67" s="1"/>
  <c r="G65"/>
  <c r="G60"/>
  <c r="G61" s="1"/>
  <c r="G59"/>
  <c r="G54"/>
  <c r="G53"/>
  <c r="G48"/>
  <c r="G47"/>
  <c r="G38"/>
  <c r="G37"/>
  <c r="G39" s="1"/>
  <c r="G33"/>
  <c r="G32"/>
  <c r="G31"/>
  <c r="G26"/>
  <c r="G25"/>
  <c r="G20"/>
  <c r="G19"/>
  <c r="G12"/>
  <c r="G11"/>
  <c r="G7"/>
  <c r="G8" s="1"/>
  <c r="E106"/>
  <c r="G187" l="1"/>
  <c r="E181"/>
  <c r="E182" s="1"/>
  <c r="G186"/>
  <c r="G21"/>
  <c r="G55"/>
  <c r="G27"/>
  <c r="G49"/>
  <c r="G211"/>
  <c r="G83"/>
  <c r="G84" s="1"/>
  <c r="G76"/>
  <c r="G77"/>
  <c r="G97"/>
  <c r="G98" s="1"/>
  <c r="G90"/>
  <c r="G91" s="1"/>
  <c r="G188" l="1"/>
  <c r="G189" s="1"/>
  <c r="E183"/>
</calcChain>
</file>

<file path=xl/sharedStrings.xml><?xml version="1.0" encoding="utf-8"?>
<sst xmlns="http://schemas.openxmlformats.org/spreadsheetml/2006/main" count="374" uniqueCount="75">
  <si>
    <r>
      <t>IMPUESTO A LAS VENTAS Y SERVICIOS (IVA)</t>
    </r>
    <r>
      <rPr>
        <u/>
        <sz val="11"/>
        <color rgb="FF000000"/>
        <rFont val="Calibri"/>
        <family val="2"/>
        <scheme val="minor"/>
      </rPr>
      <t>:</t>
    </r>
    <r>
      <rPr>
        <sz val="11"/>
        <color rgb="FF000000"/>
        <rFont val="Calibri"/>
        <family val="2"/>
        <scheme val="minor"/>
      </rPr>
      <t xml:space="preserve"> </t>
    </r>
  </si>
  <si>
    <t>Venta</t>
  </si>
  <si>
    <t xml:space="preserve">1.- </t>
  </si>
  <si>
    <t>IVA</t>
  </si>
  <si>
    <t>Total</t>
  </si>
  <si>
    <t>2.-</t>
  </si>
  <si>
    <r>
      <t>IMPUESTO A LOS PRODUCTOS SUNTUARIOS</t>
    </r>
    <r>
      <rPr>
        <b/>
        <sz val="11"/>
        <color rgb="FF000000"/>
        <rFont val="Calibri"/>
        <family val="2"/>
        <scheme val="minor"/>
      </rPr>
      <t xml:space="preserve">: </t>
    </r>
  </si>
  <si>
    <t>1.-</t>
  </si>
  <si>
    <t>Alfombra</t>
  </si>
  <si>
    <t xml:space="preserve">2.- </t>
  </si>
  <si>
    <t>Petardos</t>
  </si>
  <si>
    <t xml:space="preserve">IVA       </t>
  </si>
  <si>
    <t xml:space="preserve">Total  </t>
  </si>
  <si>
    <t xml:space="preserve"> (bruto)</t>
  </si>
  <si>
    <t xml:space="preserve">Venta </t>
  </si>
  <si>
    <t xml:space="preserve"> (neto)</t>
  </si>
  <si>
    <t xml:space="preserve">Imp Suntuario </t>
  </si>
  <si>
    <t xml:space="preserve">Total   </t>
  </si>
  <si>
    <t>Joyas</t>
  </si>
  <si>
    <t xml:space="preserve">3.- </t>
  </si>
  <si>
    <t>Fuegos Artificiales</t>
  </si>
  <si>
    <t>4.-</t>
  </si>
  <si>
    <r>
      <t>Impuesto a las Bebidas Alcohólicas, Analcohólicas y Productos Similares</t>
    </r>
    <r>
      <rPr>
        <b/>
        <sz val="11"/>
        <color rgb="FF000000"/>
        <rFont val="Calibri"/>
        <family val="2"/>
        <scheme val="minor"/>
      </rPr>
      <t>:</t>
    </r>
    <r>
      <rPr>
        <sz val="11"/>
        <color rgb="FF000000"/>
        <rFont val="Calibri"/>
        <family val="2"/>
        <scheme val="minor"/>
      </rPr>
      <t xml:space="preserve"> </t>
    </r>
  </si>
  <si>
    <t>Bebida Zero</t>
  </si>
  <si>
    <t>Bebidas original</t>
  </si>
  <si>
    <t>Imp Bebidas s/azúcar</t>
  </si>
  <si>
    <t>Imp Bebidas c/azúcar</t>
  </si>
  <si>
    <t>Whisky</t>
  </si>
  <si>
    <t xml:space="preserve">4.- </t>
  </si>
  <si>
    <t>Vino</t>
  </si>
  <si>
    <t>Imp vino</t>
  </si>
  <si>
    <t>IVA                                      *</t>
  </si>
  <si>
    <t>Imp Whisky</t>
  </si>
  <si>
    <t xml:space="preserve">Impuesto a los Tabacos: </t>
  </si>
  <si>
    <t>Subtotal</t>
  </si>
  <si>
    <t>Cigarros Puros</t>
  </si>
  <si>
    <t>Impto al tabaco</t>
  </si>
  <si>
    <t>Pall Mall</t>
  </si>
  <si>
    <t>3.-</t>
  </si>
  <si>
    <t xml:space="preserve">Impuestos a los Combustibles: </t>
  </si>
  <si>
    <t>Valor UTM</t>
  </si>
  <si>
    <t>*</t>
  </si>
  <si>
    <t>(neto)</t>
  </si>
  <si>
    <t>$</t>
  </si>
  <si>
    <t>Impto al Combustible</t>
  </si>
  <si>
    <t>(bruto)</t>
  </si>
  <si>
    <t>Tabaco Elaborado</t>
  </si>
  <si>
    <r>
      <t xml:space="preserve">Gasolina 95                   </t>
    </r>
    <r>
      <rPr>
        <sz val="8"/>
        <color theme="1"/>
        <rFont val="Calibri"/>
        <family val="2"/>
        <scheme val="minor"/>
      </rPr>
      <t>(UTM Mayo: $50.372)</t>
    </r>
  </si>
  <si>
    <r>
      <t xml:space="preserve">Gasolina 93                   </t>
    </r>
    <r>
      <rPr>
        <sz val="8"/>
        <color theme="1"/>
        <rFont val="Calibri"/>
        <family val="2"/>
        <scheme val="minor"/>
      </rPr>
      <t>(UTM Marzo: $50.021)</t>
    </r>
  </si>
  <si>
    <r>
      <t xml:space="preserve">Petróleo Diesel                </t>
    </r>
    <r>
      <rPr>
        <sz val="8"/>
        <color theme="1"/>
        <rFont val="Calibri"/>
        <family val="2"/>
        <scheme val="minor"/>
      </rPr>
      <t>(UTM Abril: $50.221)</t>
    </r>
  </si>
  <si>
    <r>
      <t xml:space="preserve">Gasolina 93                   </t>
    </r>
    <r>
      <rPr>
        <sz val="8"/>
        <color theme="1"/>
        <rFont val="Calibri"/>
        <family val="2"/>
        <scheme val="minor"/>
      </rPr>
      <t>(UTM Junio: $50.372)</t>
    </r>
  </si>
  <si>
    <t>1º Total Bruto</t>
  </si>
  <si>
    <t>Impuesto a los Actos Jurídicos</t>
  </si>
  <si>
    <t>Letra de Cambio</t>
  </si>
  <si>
    <t>Letra de Cambio (a 6 meses)</t>
  </si>
  <si>
    <t>%</t>
  </si>
  <si>
    <t>Impto a los actos Jurídicos</t>
  </si>
  <si>
    <t>tasa</t>
  </si>
  <si>
    <t>Impuesto al Comercio Exterior</t>
  </si>
  <si>
    <t>CIF</t>
  </si>
  <si>
    <t>Mercadería</t>
  </si>
  <si>
    <t>Importación</t>
  </si>
  <si>
    <t>Seguro</t>
  </si>
  <si>
    <t>Flete</t>
  </si>
  <si>
    <t>AD VALOREM</t>
  </si>
  <si>
    <t>Resumen de la Importación</t>
  </si>
  <si>
    <t>Valor Final de la Importación</t>
  </si>
  <si>
    <t xml:space="preserve">5.- </t>
  </si>
  <si>
    <t>Valor de 1 litro</t>
  </si>
  <si>
    <t>tope</t>
  </si>
  <si>
    <t>Pagaré (a 18 meses)</t>
  </si>
  <si>
    <t>Se usa el tope</t>
  </si>
  <si>
    <t>CÁLCULOS DE IMPUESTOS</t>
  </si>
  <si>
    <r>
      <rPr>
        <b/>
        <sz val="14"/>
        <color theme="1"/>
        <rFont val="Calibri"/>
        <family val="2"/>
        <scheme val="minor"/>
      </rPr>
      <t>GUÍA Nº3 UIC</t>
    </r>
    <r>
      <rPr>
        <sz val="10"/>
        <color theme="1"/>
        <rFont val="Calibri"/>
        <family val="2"/>
        <scheme val="minor"/>
      </rPr>
      <t xml:space="preserve">
GESTIÓN COMERCIAL Y TRIBUTARIA
ADMINISTRACIÓN RRHH 3ºC
OA 1 Leer y utilizar información contable básica acerca de la marcha de la empresa, incluida información sobre importaciones y/o exportaciones, de acuerdo a las normas internaciones de contabilidad (NIC) y de información financiera (NIIF) y a la legislación tributaria vigente.
AE 1 Gestiona la documentación mercantil de las importaciones y/o exportaciones conforme a las disposiciones contables y tributarias vigentes.
OBJETIVO DE LA GUÍA: "Calcular diferentes tipos de Impuestos"
</t>
    </r>
  </si>
  <si>
    <t>Ejemplo</t>
  </si>
</sst>
</file>

<file path=xl/styles.xml><?xml version="1.0" encoding="utf-8"?>
<styleSheet xmlns="http://schemas.openxmlformats.org/spreadsheetml/2006/main">
  <numFmts count="2">
    <numFmt numFmtId="164" formatCode="#,##0.0"/>
    <numFmt numFmtId="165" formatCode="0.0%"/>
  </numFmts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u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ck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1">
    <xf numFmtId="0" fontId="0" fillId="0" borderId="0" xfId="0"/>
    <xf numFmtId="3" fontId="0" fillId="0" borderId="0" xfId="0" applyNumberFormat="1"/>
    <xf numFmtId="3" fontId="0" fillId="0" borderId="1" xfId="0" applyNumberFormat="1" applyBorder="1"/>
    <xf numFmtId="3" fontId="0" fillId="0" borderId="0" xfId="0" applyNumberFormat="1" applyBorder="1"/>
    <xf numFmtId="9" fontId="0" fillId="0" borderId="0" xfId="0" applyNumberFormat="1" applyAlignment="1">
      <alignment horizontal="center"/>
    </xf>
    <xf numFmtId="3" fontId="0" fillId="0" borderId="2" xfId="0" applyNumberFormat="1" applyBorder="1"/>
    <xf numFmtId="0" fontId="0" fillId="2" borderId="0" xfId="0" applyFill="1"/>
    <xf numFmtId="0" fontId="0" fillId="0" borderId="6" xfId="0" applyBorder="1"/>
    <xf numFmtId="0" fontId="0" fillId="0" borderId="0" xfId="0" applyBorder="1"/>
    <xf numFmtId="3" fontId="0" fillId="0" borderId="7" xfId="0" applyNumberFormat="1" applyBorder="1"/>
    <xf numFmtId="9" fontId="0" fillId="0" borderId="0" xfId="0" applyNumberFormat="1" applyBorder="1" applyAlignment="1">
      <alignment horizontal="center"/>
    </xf>
    <xf numFmtId="0" fontId="0" fillId="0" borderId="8" xfId="0" applyBorder="1"/>
    <xf numFmtId="0" fontId="0" fillId="0" borderId="9" xfId="0" applyBorder="1"/>
    <xf numFmtId="3" fontId="0" fillId="0" borderId="9" xfId="0" applyNumberFormat="1" applyBorder="1"/>
    <xf numFmtId="3" fontId="0" fillId="0" borderId="10" xfId="0" applyNumberFormat="1" applyBorder="1"/>
    <xf numFmtId="9" fontId="1" fillId="0" borderId="0" xfId="0" applyNumberFormat="1" applyFont="1" applyBorder="1" applyAlignment="1">
      <alignment horizontal="center"/>
    </xf>
    <xf numFmtId="9" fontId="0" fillId="0" borderId="0" xfId="0" applyNumberForma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1" fillId="0" borderId="0" xfId="0" applyFont="1" applyBorder="1" applyAlignment="1">
      <alignment horizontal="right"/>
    </xf>
    <xf numFmtId="3" fontId="0" fillId="0" borderId="0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9" fontId="0" fillId="0" borderId="9" xfId="0" applyNumberFormat="1" applyBorder="1" applyAlignment="1">
      <alignment horizontal="center"/>
    </xf>
    <xf numFmtId="164" fontId="0" fillId="0" borderId="0" xfId="0" applyNumberFormat="1" applyBorder="1" applyAlignment="1">
      <alignment horizontal="left"/>
    </xf>
    <xf numFmtId="3" fontId="0" fillId="0" borderId="0" xfId="0" applyNumberFormat="1" applyBorder="1" applyAlignment="1">
      <alignment horizontal="left"/>
    </xf>
    <xf numFmtId="3" fontId="0" fillId="0" borderId="2" xfId="0" applyNumberFormat="1" applyBorder="1" applyAlignment="1">
      <alignment horizontal="center"/>
    </xf>
    <xf numFmtId="0" fontId="0" fillId="0" borderId="11" xfId="0" applyBorder="1"/>
    <xf numFmtId="0" fontId="0" fillId="0" borderId="1" xfId="0" applyBorder="1"/>
    <xf numFmtId="9" fontId="0" fillId="0" borderId="1" xfId="0" applyNumberFormat="1" applyBorder="1" applyAlignment="1">
      <alignment horizontal="center"/>
    </xf>
    <xf numFmtId="3" fontId="0" fillId="0" borderId="12" xfId="0" applyNumberFormat="1" applyBorder="1"/>
    <xf numFmtId="0" fontId="0" fillId="0" borderId="13" xfId="0" applyBorder="1"/>
    <xf numFmtId="0" fontId="0" fillId="0" borderId="14" xfId="0" applyBorder="1"/>
    <xf numFmtId="9" fontId="0" fillId="0" borderId="14" xfId="0" applyNumberFormat="1" applyBorder="1" applyAlignment="1">
      <alignment horizontal="center"/>
    </xf>
    <xf numFmtId="3" fontId="0" fillId="0" borderId="14" xfId="0" applyNumberFormat="1" applyBorder="1"/>
    <xf numFmtId="3" fontId="0" fillId="0" borderId="15" xfId="0" applyNumberFormat="1" applyBorder="1"/>
    <xf numFmtId="0" fontId="1" fillId="0" borderId="0" xfId="0" applyFont="1" applyFill="1" applyBorder="1" applyAlignment="1">
      <alignment horizontal="right"/>
    </xf>
    <xf numFmtId="3" fontId="0" fillId="0" borderId="14" xfId="0" applyNumberFormat="1" applyBorder="1" applyAlignment="1">
      <alignment horizontal="center"/>
    </xf>
    <xf numFmtId="0" fontId="1" fillId="0" borderId="0" xfId="0" applyFont="1" applyBorder="1" applyAlignment="1">
      <alignment horizontal="center"/>
    </xf>
    <xf numFmtId="3" fontId="0" fillId="4" borderId="0" xfId="0" applyNumberFormat="1" applyFill="1" applyBorder="1"/>
    <xf numFmtId="3" fontId="1" fillId="0" borderId="2" xfId="0" applyNumberFormat="1" applyFont="1" applyBorder="1"/>
    <xf numFmtId="165" fontId="0" fillId="0" borderId="0" xfId="0" applyNumberFormat="1" applyFill="1" applyBorder="1" applyAlignment="1">
      <alignment horizontal="center"/>
    </xf>
    <xf numFmtId="3" fontId="0" fillId="4" borderId="2" xfId="0" applyNumberFormat="1" applyFill="1" applyBorder="1"/>
    <xf numFmtId="3" fontId="1" fillId="4" borderId="2" xfId="0" applyNumberFormat="1" applyFont="1" applyFill="1" applyBorder="1"/>
    <xf numFmtId="0" fontId="0" fillId="0" borderId="0" xfId="0" applyBorder="1" applyAlignment="1">
      <alignment horizontal="right"/>
    </xf>
    <xf numFmtId="0" fontId="1" fillId="0" borderId="1" xfId="0" applyFont="1" applyBorder="1"/>
    <xf numFmtId="3" fontId="0" fillId="4" borderId="16" xfId="0" applyNumberFormat="1" applyFill="1" applyBorder="1"/>
    <xf numFmtId="3" fontId="0" fillId="0" borderId="0" xfId="0" applyNumberFormat="1" applyBorder="1" applyAlignment="1"/>
    <xf numFmtId="9" fontId="0" fillId="0" borderId="0" xfId="0" applyNumberFormat="1" applyBorder="1" applyAlignment="1">
      <alignment horizontal="left"/>
    </xf>
    <xf numFmtId="3" fontId="1" fillId="4" borderId="1" xfId="0" applyNumberFormat="1" applyFont="1" applyFill="1" applyBorder="1"/>
    <xf numFmtId="0" fontId="1" fillId="4" borderId="1" xfId="0" applyFont="1" applyFill="1" applyBorder="1"/>
    <xf numFmtId="3" fontId="0" fillId="3" borderId="1" xfId="0" applyNumberFormat="1" applyFill="1" applyBorder="1"/>
    <xf numFmtId="9" fontId="1" fillId="3" borderId="0" xfId="0" applyNumberFormat="1" applyFont="1" applyFill="1" applyBorder="1" applyAlignment="1">
      <alignment horizontal="center"/>
    </xf>
    <xf numFmtId="3" fontId="1" fillId="3" borderId="1" xfId="0" applyNumberFormat="1" applyFont="1" applyFill="1" applyBorder="1"/>
    <xf numFmtId="3" fontId="0" fillId="3" borderId="0" xfId="0" applyNumberFormat="1" applyFill="1" applyBorder="1" applyAlignment="1"/>
    <xf numFmtId="9" fontId="0" fillId="3" borderId="0" xfId="0" applyNumberFormat="1" applyFill="1" applyBorder="1" applyAlignment="1">
      <alignment horizontal="left"/>
    </xf>
    <xf numFmtId="3" fontId="0" fillId="3" borderId="0" xfId="0" applyNumberFormat="1" applyFill="1" applyBorder="1"/>
    <xf numFmtId="0" fontId="0" fillId="3" borderId="0" xfId="0" applyFill="1" applyBorder="1"/>
    <xf numFmtId="3" fontId="0" fillId="4" borderId="2" xfId="0" applyNumberFormat="1" applyFill="1" applyBorder="1" applyAlignment="1">
      <alignment horizontal="center"/>
    </xf>
    <xf numFmtId="3" fontId="1" fillId="4" borderId="16" xfId="0" applyNumberFormat="1" applyFont="1" applyFill="1" applyBorder="1"/>
    <xf numFmtId="10" fontId="0" fillId="2" borderId="0" xfId="0" applyNumberFormat="1" applyFill="1"/>
    <xf numFmtId="9" fontId="1" fillId="4" borderId="0" xfId="0" applyNumberFormat="1" applyFont="1" applyFill="1" applyBorder="1" applyAlignment="1">
      <alignment horizontal="left"/>
    </xf>
    <xf numFmtId="0" fontId="1" fillId="5" borderId="1" xfId="0" applyFont="1" applyFill="1" applyBorder="1"/>
    <xf numFmtId="3" fontId="0" fillId="5" borderId="0" xfId="0" applyNumberFormat="1" applyFill="1" applyBorder="1"/>
    <xf numFmtId="3" fontId="0" fillId="6" borderId="0" xfId="0" applyNumberFormat="1" applyFill="1" applyBorder="1"/>
    <xf numFmtId="3" fontId="1" fillId="4" borderId="0" xfId="0" applyNumberFormat="1" applyFont="1" applyFill="1" applyBorder="1"/>
    <xf numFmtId="0" fontId="0" fillId="0" borderId="0" xfId="0" applyBorder="1" applyAlignment="1">
      <alignment horizontal="right"/>
    </xf>
    <xf numFmtId="0" fontId="1" fillId="3" borderId="0" xfId="0" applyFont="1" applyFill="1" applyBorder="1" applyAlignment="1">
      <alignment horizontal="right"/>
    </xf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9" fontId="0" fillId="0" borderId="0" xfId="0" applyNumberFormat="1" applyBorder="1" applyAlignment="1">
      <alignment horizontal="right"/>
    </xf>
    <xf numFmtId="3" fontId="0" fillId="4" borderId="0" xfId="0" applyNumberFormat="1" applyFill="1" applyBorder="1" applyAlignment="1">
      <alignment horizontal="right"/>
    </xf>
    <xf numFmtId="0" fontId="1" fillId="3" borderId="3" xfId="0" applyFon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0" fontId="1" fillId="0" borderId="0" xfId="0" applyFont="1" applyBorder="1" applyAlignment="1">
      <alignment horizontal="right"/>
    </xf>
    <xf numFmtId="0" fontId="1" fillId="3" borderId="4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3" fillId="3" borderId="4" xfId="0" applyFont="1" applyFill="1" applyBorder="1" applyAlignment="1">
      <alignment horizontal="center" wrapText="1"/>
    </xf>
    <xf numFmtId="0" fontId="3" fillId="3" borderId="5" xfId="0" applyFont="1" applyFill="1" applyBorder="1" applyAlignment="1">
      <alignment horizontal="center" wrapText="1"/>
    </xf>
    <xf numFmtId="0" fontId="3" fillId="3" borderId="6" xfId="0" applyFont="1" applyFill="1" applyBorder="1" applyAlignment="1">
      <alignment horizontal="center" wrapText="1"/>
    </xf>
    <xf numFmtId="0" fontId="3" fillId="3" borderId="0" xfId="0" applyFont="1" applyFill="1" applyBorder="1" applyAlignment="1">
      <alignment horizontal="center" wrapText="1"/>
    </xf>
    <xf numFmtId="0" fontId="3" fillId="3" borderId="7" xfId="0" applyFont="1" applyFill="1" applyBorder="1" applyAlignment="1">
      <alignment horizontal="center" wrapText="1"/>
    </xf>
    <xf numFmtId="9" fontId="0" fillId="2" borderId="0" xfId="0" applyNumberFormat="1" applyFill="1" applyAlignment="1">
      <alignment horizontal="center"/>
    </xf>
    <xf numFmtId="3" fontId="0" fillId="2" borderId="0" xfId="0" applyNumberFormat="1" applyFill="1"/>
    <xf numFmtId="0" fontId="1" fillId="2" borderId="9" xfId="0" applyFont="1" applyFill="1" applyBorder="1" applyAlignment="1">
      <alignment horizontal="center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0" fillId="2" borderId="4" xfId="0" applyFill="1" applyBorder="1"/>
    <xf numFmtId="9" fontId="0" fillId="2" borderId="4" xfId="0" applyNumberFormat="1" applyFill="1" applyBorder="1" applyAlignment="1">
      <alignment horizontal="center"/>
    </xf>
    <xf numFmtId="3" fontId="0" fillId="2" borderId="4" xfId="0" applyNumberFormat="1" applyFill="1" applyBorder="1"/>
    <xf numFmtId="0" fontId="0" fillId="2" borderId="0" xfId="0" applyFill="1" applyBorder="1"/>
    <xf numFmtId="9" fontId="0" fillId="2" borderId="0" xfId="0" applyNumberFormat="1" applyFill="1" applyBorder="1" applyAlignment="1">
      <alignment horizontal="center"/>
    </xf>
    <xf numFmtId="3" fontId="0" fillId="2" borderId="0" xfId="0" applyNumberFormat="1" applyFill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68792</xdr:colOff>
      <xdr:row>3</xdr:row>
      <xdr:rowOff>72528</xdr:rowOff>
    </xdr:from>
    <xdr:to>
      <xdr:col>12</xdr:col>
      <xdr:colOff>600136</xdr:colOff>
      <xdr:row>13</xdr:row>
      <xdr:rowOff>25417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4417" y="167778"/>
          <a:ext cx="3579344" cy="158801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109498</xdr:colOff>
      <xdr:row>14</xdr:row>
      <xdr:rowOff>179369</xdr:rowOff>
    </xdr:from>
    <xdr:to>
      <xdr:col>13</xdr:col>
      <xdr:colOff>9266</xdr:colOff>
      <xdr:row>23</xdr:row>
      <xdr:rowOff>28831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28594" y="3982042"/>
          <a:ext cx="3709768" cy="138078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135549</xdr:colOff>
      <xdr:row>47</xdr:row>
      <xdr:rowOff>78194</xdr:rowOff>
    </xdr:from>
    <xdr:to>
      <xdr:col>12</xdr:col>
      <xdr:colOff>384256</xdr:colOff>
      <xdr:row>53</xdr:row>
      <xdr:rowOff>10055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54645" y="9669136"/>
          <a:ext cx="3296707" cy="99426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548297</xdr:colOff>
      <xdr:row>75</xdr:row>
      <xdr:rowOff>28041</xdr:rowOff>
    </xdr:from>
    <xdr:to>
      <xdr:col>11</xdr:col>
      <xdr:colOff>339654</xdr:colOff>
      <xdr:row>80</xdr:row>
      <xdr:rowOff>84066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67393" y="14528022"/>
          <a:ext cx="2077357" cy="93525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277202</xdr:colOff>
      <xdr:row>105</xdr:row>
      <xdr:rowOff>179939</xdr:rowOff>
    </xdr:from>
    <xdr:to>
      <xdr:col>12</xdr:col>
      <xdr:colOff>307731</xdr:colOff>
      <xdr:row>111</xdr:row>
      <xdr:rowOff>93704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96298" y="20079862"/>
          <a:ext cx="3078529" cy="990823"/>
        </a:xfrm>
        <a:prstGeom prst="rect">
          <a:avLst/>
        </a:prstGeom>
        <a:noFill/>
      </xdr:spPr>
    </xdr:pic>
    <xdr:clientData/>
  </xdr:twoCellAnchor>
  <xdr:twoCellAnchor>
    <xdr:from>
      <xdr:col>5</xdr:col>
      <xdr:colOff>33617</xdr:colOff>
      <xdr:row>104</xdr:row>
      <xdr:rowOff>44823</xdr:rowOff>
    </xdr:from>
    <xdr:to>
      <xdr:col>5</xdr:col>
      <xdr:colOff>117661</xdr:colOff>
      <xdr:row>104</xdr:row>
      <xdr:rowOff>162485</xdr:rowOff>
    </xdr:to>
    <xdr:cxnSp macro="">
      <xdr:nvCxnSpPr>
        <xdr:cNvPr id="15" name="14 Conector recto"/>
        <xdr:cNvCxnSpPr/>
      </xdr:nvCxnSpPr>
      <xdr:spPr>
        <a:xfrm flipH="1">
          <a:off x="2269191" y="18730632"/>
          <a:ext cx="84044" cy="117662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33617</xdr:colOff>
      <xdr:row>114</xdr:row>
      <xdr:rowOff>44823</xdr:rowOff>
    </xdr:from>
    <xdr:to>
      <xdr:col>5</xdr:col>
      <xdr:colOff>117661</xdr:colOff>
      <xdr:row>114</xdr:row>
      <xdr:rowOff>162485</xdr:rowOff>
    </xdr:to>
    <xdr:cxnSp macro="">
      <xdr:nvCxnSpPr>
        <xdr:cNvPr id="16" name="15 Conector recto"/>
        <xdr:cNvCxnSpPr/>
      </xdr:nvCxnSpPr>
      <xdr:spPr>
        <a:xfrm flipH="1">
          <a:off x="2269191" y="18063882"/>
          <a:ext cx="84044" cy="117662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33617</xdr:colOff>
      <xdr:row>124</xdr:row>
      <xdr:rowOff>44823</xdr:rowOff>
    </xdr:from>
    <xdr:to>
      <xdr:col>5</xdr:col>
      <xdr:colOff>117661</xdr:colOff>
      <xdr:row>124</xdr:row>
      <xdr:rowOff>162485</xdr:rowOff>
    </xdr:to>
    <xdr:cxnSp macro="">
      <xdr:nvCxnSpPr>
        <xdr:cNvPr id="17" name="16 Conector recto"/>
        <xdr:cNvCxnSpPr/>
      </xdr:nvCxnSpPr>
      <xdr:spPr>
        <a:xfrm flipH="1">
          <a:off x="2269191" y="19806397"/>
          <a:ext cx="84044" cy="117662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33617</xdr:colOff>
      <xdr:row>134</xdr:row>
      <xdr:rowOff>44823</xdr:rowOff>
    </xdr:from>
    <xdr:to>
      <xdr:col>5</xdr:col>
      <xdr:colOff>117661</xdr:colOff>
      <xdr:row>134</xdr:row>
      <xdr:rowOff>162485</xdr:rowOff>
    </xdr:to>
    <xdr:cxnSp macro="">
      <xdr:nvCxnSpPr>
        <xdr:cNvPr id="18" name="17 Conector recto"/>
        <xdr:cNvCxnSpPr/>
      </xdr:nvCxnSpPr>
      <xdr:spPr>
        <a:xfrm flipH="1">
          <a:off x="2269191" y="21571323"/>
          <a:ext cx="84044" cy="117662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74</xdr:row>
      <xdr:rowOff>119063</xdr:rowOff>
    </xdr:from>
    <xdr:to>
      <xdr:col>6</xdr:col>
      <xdr:colOff>53578</xdr:colOff>
      <xdr:row>75</xdr:row>
      <xdr:rowOff>31750</xdr:rowOff>
    </xdr:to>
    <xdr:cxnSp macro="">
      <xdr:nvCxnSpPr>
        <xdr:cNvPr id="12" name="11 Conector recto de flecha"/>
        <xdr:cNvCxnSpPr/>
      </xdr:nvCxnSpPr>
      <xdr:spPr>
        <a:xfrm flipV="1">
          <a:off x="2227792" y="12623271"/>
          <a:ext cx="318161" cy="11377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8373</xdr:colOff>
      <xdr:row>143</xdr:row>
      <xdr:rowOff>153865</xdr:rowOff>
    </xdr:from>
    <xdr:to>
      <xdr:col>8</xdr:col>
      <xdr:colOff>21981</xdr:colOff>
      <xdr:row>148</xdr:row>
      <xdr:rowOff>91208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6296" y="26772577"/>
          <a:ext cx="3244781" cy="89716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49893</xdr:colOff>
      <xdr:row>148</xdr:row>
      <xdr:rowOff>95250</xdr:rowOff>
    </xdr:from>
    <xdr:to>
      <xdr:col>3</xdr:col>
      <xdr:colOff>1056823</xdr:colOff>
      <xdr:row>149</xdr:row>
      <xdr:rowOff>113393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36072" y="25876250"/>
          <a:ext cx="1315358" cy="208643"/>
        </a:xfrm>
        <a:prstGeom prst="rect">
          <a:avLst/>
        </a:prstGeom>
        <a:noFill/>
      </xdr:spPr>
    </xdr:pic>
    <xdr:clientData/>
  </xdr:twoCellAnchor>
  <xdr:twoCellAnchor>
    <xdr:from>
      <xdr:col>2</xdr:col>
      <xdr:colOff>240394</xdr:colOff>
      <xdr:row>147</xdr:row>
      <xdr:rowOff>117930</xdr:rowOff>
    </xdr:from>
    <xdr:to>
      <xdr:col>3</xdr:col>
      <xdr:colOff>698500</xdr:colOff>
      <xdr:row>148</xdr:row>
      <xdr:rowOff>117929</xdr:rowOff>
    </xdr:to>
    <xdr:cxnSp macro="">
      <xdr:nvCxnSpPr>
        <xdr:cNvPr id="19" name="18 Conector recto de flecha"/>
        <xdr:cNvCxnSpPr/>
      </xdr:nvCxnSpPr>
      <xdr:spPr>
        <a:xfrm flipH="1" flipV="1">
          <a:off x="385537" y="25708430"/>
          <a:ext cx="707570" cy="19049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529166</xdr:colOff>
      <xdr:row>45</xdr:row>
      <xdr:rowOff>153459</xdr:rowOff>
    </xdr:from>
    <xdr:to>
      <xdr:col>6</xdr:col>
      <xdr:colOff>58208</xdr:colOff>
      <xdr:row>46</xdr:row>
      <xdr:rowOff>89959</xdr:rowOff>
    </xdr:to>
    <xdr:cxnSp macro="">
      <xdr:nvCxnSpPr>
        <xdr:cNvPr id="22" name="21 Conector recto de flecha"/>
        <xdr:cNvCxnSpPr/>
      </xdr:nvCxnSpPr>
      <xdr:spPr>
        <a:xfrm flipV="1">
          <a:off x="2233083" y="7530042"/>
          <a:ext cx="317500" cy="1270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539750</xdr:colOff>
      <xdr:row>46</xdr:row>
      <xdr:rowOff>26459</xdr:rowOff>
    </xdr:from>
    <xdr:to>
      <xdr:col>6</xdr:col>
      <xdr:colOff>142875</xdr:colOff>
      <xdr:row>47</xdr:row>
      <xdr:rowOff>127000</xdr:rowOff>
    </xdr:to>
    <xdr:cxnSp macro="">
      <xdr:nvCxnSpPr>
        <xdr:cNvPr id="24" name="23 Conector recto de flecha"/>
        <xdr:cNvCxnSpPr/>
      </xdr:nvCxnSpPr>
      <xdr:spPr>
        <a:xfrm flipV="1">
          <a:off x="2243667" y="7593542"/>
          <a:ext cx="391583" cy="29104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523875</xdr:colOff>
      <xdr:row>72</xdr:row>
      <xdr:rowOff>111125</xdr:rowOff>
    </xdr:from>
    <xdr:to>
      <xdr:col>6</xdr:col>
      <xdr:colOff>79375</xdr:colOff>
      <xdr:row>73</xdr:row>
      <xdr:rowOff>127000</xdr:rowOff>
    </xdr:to>
    <xdr:cxnSp macro="">
      <xdr:nvCxnSpPr>
        <xdr:cNvPr id="26" name="25 Conector recto de flecha"/>
        <xdr:cNvCxnSpPr/>
      </xdr:nvCxnSpPr>
      <xdr:spPr>
        <a:xfrm flipV="1">
          <a:off x="2227792" y="12223750"/>
          <a:ext cx="343958" cy="2063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550333</xdr:colOff>
      <xdr:row>79</xdr:row>
      <xdr:rowOff>148166</xdr:rowOff>
    </xdr:from>
    <xdr:to>
      <xdr:col>6</xdr:col>
      <xdr:colOff>111125</xdr:colOff>
      <xdr:row>80</xdr:row>
      <xdr:rowOff>127000</xdr:rowOff>
    </xdr:to>
    <xdr:cxnSp macro="">
      <xdr:nvCxnSpPr>
        <xdr:cNvPr id="29" name="28 Conector recto de flecha"/>
        <xdr:cNvCxnSpPr/>
      </xdr:nvCxnSpPr>
      <xdr:spPr>
        <a:xfrm flipV="1">
          <a:off x="2254250" y="13551958"/>
          <a:ext cx="349250" cy="16933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566208</xdr:colOff>
      <xdr:row>81</xdr:row>
      <xdr:rowOff>158750</xdr:rowOff>
    </xdr:from>
    <xdr:to>
      <xdr:col>6</xdr:col>
      <xdr:colOff>63500</xdr:colOff>
      <xdr:row>82</xdr:row>
      <xdr:rowOff>95250</xdr:rowOff>
    </xdr:to>
    <xdr:cxnSp macro="">
      <xdr:nvCxnSpPr>
        <xdr:cNvPr id="31" name="30 Conector recto de flecha"/>
        <xdr:cNvCxnSpPr/>
      </xdr:nvCxnSpPr>
      <xdr:spPr>
        <a:xfrm flipV="1">
          <a:off x="2270125" y="13954125"/>
          <a:ext cx="285750" cy="13758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322791</xdr:colOff>
      <xdr:row>159</xdr:row>
      <xdr:rowOff>185208</xdr:rowOff>
    </xdr:from>
    <xdr:to>
      <xdr:col>5</xdr:col>
      <xdr:colOff>37042</xdr:colOff>
      <xdr:row>160</xdr:row>
      <xdr:rowOff>111125</xdr:rowOff>
    </xdr:to>
    <xdr:cxnSp macro="">
      <xdr:nvCxnSpPr>
        <xdr:cNvPr id="33" name="32 Conector recto"/>
        <xdr:cNvCxnSpPr/>
      </xdr:nvCxnSpPr>
      <xdr:spPr>
        <a:xfrm flipH="1">
          <a:off x="2026708" y="28172833"/>
          <a:ext cx="465667" cy="116417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428625</xdr:colOff>
      <xdr:row>159</xdr:row>
      <xdr:rowOff>185208</xdr:rowOff>
    </xdr:from>
    <xdr:to>
      <xdr:col>4</xdr:col>
      <xdr:colOff>666750</xdr:colOff>
      <xdr:row>160</xdr:row>
      <xdr:rowOff>153458</xdr:rowOff>
    </xdr:to>
    <xdr:cxnSp macro="">
      <xdr:nvCxnSpPr>
        <xdr:cNvPr id="35" name="34 Conector recto"/>
        <xdr:cNvCxnSpPr/>
      </xdr:nvCxnSpPr>
      <xdr:spPr>
        <a:xfrm>
          <a:off x="2132542" y="28172833"/>
          <a:ext cx="238125" cy="1587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109905</xdr:colOff>
      <xdr:row>1</xdr:row>
      <xdr:rowOff>73269</xdr:rowOff>
    </xdr:from>
    <xdr:to>
      <xdr:col>4</xdr:col>
      <xdr:colOff>58616</xdr:colOff>
      <xdr:row>1</xdr:row>
      <xdr:rowOff>322385</xdr:rowOff>
    </xdr:to>
    <xdr:pic>
      <xdr:nvPicPr>
        <xdr:cNvPr id="23" name="22 Imagen"/>
        <xdr:cNvPicPr/>
      </xdr:nvPicPr>
      <xdr:blipFill>
        <a:blip xmlns:r="http://schemas.openxmlformats.org/officeDocument/2006/relationships" r:embed="rId8" cstate="print"/>
        <a:srcRect b="25533"/>
        <a:stretch>
          <a:fillRect/>
        </a:stretch>
      </xdr:blipFill>
      <xdr:spPr bwMode="auto">
        <a:xfrm>
          <a:off x="256443" y="263769"/>
          <a:ext cx="1509346" cy="2491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58617</xdr:colOff>
      <xdr:row>100</xdr:row>
      <xdr:rowOff>109904</xdr:rowOff>
    </xdr:from>
    <xdr:to>
      <xdr:col>10</xdr:col>
      <xdr:colOff>220363</xdr:colOff>
      <xdr:row>105</xdr:row>
      <xdr:rowOff>116595</xdr:rowOff>
    </xdr:to>
    <xdr:pic>
      <xdr:nvPicPr>
        <xdr:cNvPr id="25" name="24 Imagen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139713" y="19145250"/>
          <a:ext cx="923746" cy="8712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102578</xdr:colOff>
      <xdr:row>41</xdr:row>
      <xdr:rowOff>109904</xdr:rowOff>
    </xdr:from>
    <xdr:to>
      <xdr:col>10</xdr:col>
      <xdr:colOff>197828</xdr:colOff>
      <xdr:row>46</xdr:row>
      <xdr:rowOff>131885</xdr:rowOff>
    </xdr:to>
    <xdr:pic>
      <xdr:nvPicPr>
        <xdr:cNvPr id="27" name="26 Imagen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421674" y="8682404"/>
          <a:ext cx="1619250" cy="8499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139213</xdr:colOff>
      <xdr:row>40</xdr:row>
      <xdr:rowOff>21981</xdr:rowOff>
    </xdr:from>
    <xdr:to>
      <xdr:col>13</xdr:col>
      <xdr:colOff>95251</xdr:colOff>
      <xdr:row>46</xdr:row>
      <xdr:rowOff>139210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982309" y="8382000"/>
          <a:ext cx="2242038" cy="1157652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468923</xdr:colOff>
      <xdr:row>167</xdr:row>
      <xdr:rowOff>51288</xdr:rowOff>
    </xdr:from>
    <xdr:to>
      <xdr:col>10</xdr:col>
      <xdr:colOff>452749</xdr:colOff>
      <xdr:row>170</xdr:row>
      <xdr:rowOff>152648</xdr:rowOff>
    </xdr:to>
    <xdr:pic>
      <xdr:nvPicPr>
        <xdr:cNvPr id="28" name="27 Imagen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788019" y="31154076"/>
          <a:ext cx="1507826" cy="672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36635</xdr:colOff>
      <xdr:row>23</xdr:row>
      <xdr:rowOff>61100</xdr:rowOff>
    </xdr:from>
    <xdr:to>
      <xdr:col>14</xdr:col>
      <xdr:colOff>410308</xdr:colOff>
      <xdr:row>31</xdr:row>
      <xdr:rowOff>24754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55731" y="5395100"/>
          <a:ext cx="4945673" cy="141438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80596</xdr:colOff>
      <xdr:row>53</xdr:row>
      <xdr:rowOff>51289</xdr:rowOff>
    </xdr:from>
    <xdr:to>
      <xdr:col>13</xdr:col>
      <xdr:colOff>534866</xdr:colOff>
      <xdr:row>60</xdr:row>
      <xdr:rowOff>51289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99692" y="10704635"/>
          <a:ext cx="4264270" cy="1267558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139211</xdr:colOff>
      <xdr:row>80</xdr:row>
      <xdr:rowOff>131884</xdr:rowOff>
    </xdr:from>
    <xdr:to>
      <xdr:col>13</xdr:col>
      <xdr:colOff>179162</xdr:colOff>
      <xdr:row>88</xdr:row>
      <xdr:rowOff>29308</xdr:rowOff>
    </xdr:to>
    <xdr:pic>
      <xdr:nvPicPr>
        <xdr:cNvPr id="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458307" y="15511096"/>
          <a:ext cx="3849951" cy="137013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718038</xdr:colOff>
      <xdr:row>69</xdr:row>
      <xdr:rowOff>7327</xdr:rowOff>
    </xdr:from>
    <xdr:to>
      <xdr:col>10</xdr:col>
      <xdr:colOff>703385</xdr:colOff>
      <xdr:row>73</xdr:row>
      <xdr:rowOff>51288</xdr:rowOff>
    </xdr:to>
    <xdr:pic>
      <xdr:nvPicPr>
        <xdr:cNvPr id="30" name="29 Imagen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037134" y="13496192"/>
          <a:ext cx="1509347" cy="659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51289</xdr:colOff>
      <xdr:row>112</xdr:row>
      <xdr:rowOff>161192</xdr:rowOff>
    </xdr:from>
    <xdr:to>
      <xdr:col>14</xdr:col>
      <xdr:colOff>44672</xdr:colOff>
      <xdr:row>122</xdr:row>
      <xdr:rowOff>51289</xdr:rowOff>
    </xdr:to>
    <xdr:pic>
      <xdr:nvPicPr>
        <xdr:cNvPr id="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370385" y="21240750"/>
          <a:ext cx="4565383" cy="1648558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498231</xdr:colOff>
      <xdr:row>165</xdr:row>
      <xdr:rowOff>153865</xdr:rowOff>
    </xdr:from>
    <xdr:to>
      <xdr:col>12</xdr:col>
      <xdr:colOff>388327</xdr:colOff>
      <xdr:row>171</xdr:row>
      <xdr:rowOff>139525</xdr:rowOff>
    </xdr:to>
    <xdr:pic>
      <xdr:nvPicPr>
        <xdr:cNvPr id="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341327" y="30846346"/>
          <a:ext cx="1414096" cy="1157967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51289</xdr:colOff>
      <xdr:row>171</xdr:row>
      <xdr:rowOff>121764</xdr:rowOff>
    </xdr:from>
    <xdr:to>
      <xdr:col>14</xdr:col>
      <xdr:colOff>21981</xdr:colOff>
      <xdr:row>186</xdr:row>
      <xdr:rowOff>65941</xdr:rowOff>
    </xdr:to>
    <xdr:pic>
      <xdr:nvPicPr>
        <xdr:cNvPr id="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370385" y="31986552"/>
          <a:ext cx="4542692" cy="241335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F353"/>
  <sheetViews>
    <sheetView tabSelected="1" zoomScale="130" zoomScaleNormal="130" workbookViewId="0">
      <selection activeCell="P2" sqref="P2"/>
    </sheetView>
  </sheetViews>
  <sheetFormatPr baseColWidth="10" defaultRowHeight="15"/>
  <cols>
    <col min="1" max="1" width="1.28515625" style="6" customWidth="1"/>
    <col min="2" max="2" width="0.85546875" customWidth="1"/>
    <col min="3" max="3" width="3.7109375" bestFit="1" customWidth="1"/>
    <col min="4" max="4" width="19.7109375" bestFit="1" customWidth="1"/>
    <col min="5" max="5" width="11.28515625" style="4" bestFit="1" customWidth="1"/>
    <col min="6" max="6" width="2.140625" style="4" customWidth="1"/>
    <col min="7" max="7" width="9.5703125" style="1" bestFit="1" customWidth="1"/>
    <col min="8" max="8" width="1.140625" style="1" customWidth="1"/>
    <col min="9" max="32" width="11.42578125" style="6"/>
  </cols>
  <sheetData>
    <row r="1" spans="2:13" s="6" customFormat="1" ht="9" customHeight="1">
      <c r="E1" s="89"/>
      <c r="F1" s="89"/>
      <c r="G1" s="90"/>
      <c r="H1" s="90"/>
    </row>
    <row r="2" spans="2:13" s="6" customFormat="1" ht="130.5" customHeight="1">
      <c r="C2" s="92" t="s">
        <v>73</v>
      </c>
      <c r="D2" s="93"/>
      <c r="E2" s="93"/>
      <c r="F2" s="93"/>
      <c r="G2" s="93"/>
      <c r="H2" s="93"/>
      <c r="I2" s="93"/>
      <c r="J2" s="93"/>
      <c r="K2" s="93"/>
      <c r="L2" s="93"/>
      <c r="M2" s="94"/>
    </row>
    <row r="3" spans="2:13" s="6" customFormat="1" ht="15.75" thickBot="1">
      <c r="C3" s="91" t="s">
        <v>72</v>
      </c>
      <c r="D3" s="91"/>
      <c r="E3" s="91"/>
      <c r="F3" s="91"/>
      <c r="G3" s="91"/>
      <c r="H3" s="91"/>
    </row>
    <row r="4" spans="2:13" ht="15.75" thickTop="1">
      <c r="B4" s="80" t="s">
        <v>0</v>
      </c>
      <c r="C4" s="81"/>
      <c r="D4" s="81"/>
      <c r="E4" s="81"/>
      <c r="F4" s="81"/>
      <c r="G4" s="81"/>
      <c r="H4" s="82"/>
    </row>
    <row r="5" spans="2:13" ht="5.25" customHeight="1">
      <c r="B5" s="7"/>
      <c r="C5" s="8"/>
      <c r="D5" s="8"/>
      <c r="E5" s="10"/>
      <c r="F5" s="10"/>
      <c r="G5" s="3"/>
      <c r="H5" s="9"/>
    </row>
    <row r="6" spans="2:13">
      <c r="B6" s="7"/>
      <c r="C6" s="8" t="s">
        <v>2</v>
      </c>
      <c r="D6" s="8" t="s">
        <v>14</v>
      </c>
      <c r="E6" s="10" t="s">
        <v>15</v>
      </c>
      <c r="F6" s="10" t="s">
        <v>43</v>
      </c>
      <c r="G6" s="3">
        <v>50000</v>
      </c>
      <c r="H6" s="9"/>
    </row>
    <row r="7" spans="2:13" ht="15.75" thickBot="1">
      <c r="B7" s="7"/>
      <c r="C7" s="8"/>
      <c r="D7" s="8" t="s">
        <v>31</v>
      </c>
      <c r="E7" s="10">
        <v>0.19</v>
      </c>
      <c r="F7" s="10" t="s">
        <v>43</v>
      </c>
      <c r="G7" s="3">
        <f>G6*19%</f>
        <v>9500</v>
      </c>
      <c r="H7" s="9"/>
    </row>
    <row r="8" spans="2:13" ht="15.75" thickTop="1">
      <c r="B8" s="7"/>
      <c r="C8" s="8"/>
      <c r="D8" s="18" t="s">
        <v>12</v>
      </c>
      <c r="E8" s="10" t="s">
        <v>13</v>
      </c>
      <c r="F8" s="10" t="s">
        <v>43</v>
      </c>
      <c r="G8" s="5">
        <f>SUM(G6:G7)</f>
        <v>59500</v>
      </c>
      <c r="H8" s="9"/>
    </row>
    <row r="9" spans="2:13" ht="7.5" customHeight="1">
      <c r="B9" s="7"/>
      <c r="C9" s="8"/>
      <c r="D9" s="8"/>
      <c r="E9" s="10"/>
      <c r="F9" s="10"/>
      <c r="G9" s="3"/>
      <c r="H9" s="9"/>
    </row>
    <row r="10" spans="2:13">
      <c r="B10" s="25"/>
      <c r="C10" s="26" t="s">
        <v>5</v>
      </c>
      <c r="D10" s="26" t="s">
        <v>14</v>
      </c>
      <c r="E10" s="27" t="s">
        <v>15</v>
      </c>
      <c r="F10" s="27" t="s">
        <v>43</v>
      </c>
      <c r="G10" s="2">
        <v>1000000</v>
      </c>
      <c r="H10" s="28"/>
    </row>
    <row r="11" spans="2:13" ht="15.75" thickBot="1">
      <c r="B11" s="7"/>
      <c r="C11" s="8"/>
      <c r="D11" s="8" t="s">
        <v>11</v>
      </c>
      <c r="E11" s="10">
        <v>0.19</v>
      </c>
      <c r="F11" s="10" t="s">
        <v>43</v>
      </c>
      <c r="G11" s="3">
        <f>G10*19%</f>
        <v>190000</v>
      </c>
      <c r="H11" s="9"/>
    </row>
    <row r="12" spans="2:13" ht="15.75" thickTop="1">
      <c r="B12" s="7"/>
      <c r="C12" s="8"/>
      <c r="D12" s="18" t="s">
        <v>12</v>
      </c>
      <c r="E12" s="10" t="s">
        <v>13</v>
      </c>
      <c r="F12" s="10" t="s">
        <v>43</v>
      </c>
      <c r="G12" s="5">
        <f>G10+G11</f>
        <v>1190000</v>
      </c>
      <c r="H12" s="9"/>
    </row>
    <row r="13" spans="2:13" ht="6.75" customHeight="1" thickBot="1">
      <c r="B13" s="11"/>
      <c r="C13" s="12"/>
      <c r="D13" s="12"/>
      <c r="E13" s="21"/>
      <c r="F13" s="21"/>
      <c r="G13" s="13"/>
      <c r="H13" s="14"/>
    </row>
    <row r="14" spans="2:13" ht="16.5" thickTop="1" thickBot="1"/>
    <row r="15" spans="2:13" ht="15.75" thickTop="1">
      <c r="B15" s="80" t="s">
        <v>6</v>
      </c>
      <c r="C15" s="81"/>
      <c r="D15" s="81"/>
      <c r="E15" s="81"/>
      <c r="F15" s="81"/>
      <c r="G15" s="81"/>
      <c r="H15" s="82"/>
    </row>
    <row r="16" spans="2:13" ht="4.5" customHeight="1">
      <c r="B16" s="7"/>
      <c r="C16" s="8"/>
      <c r="D16" s="8"/>
      <c r="E16" s="10"/>
      <c r="F16" s="10"/>
      <c r="G16" s="3"/>
      <c r="H16" s="9"/>
    </row>
    <row r="17" spans="2:8">
      <c r="B17" s="7"/>
      <c r="C17" s="8" t="s">
        <v>7</v>
      </c>
      <c r="D17" s="66" t="s">
        <v>8</v>
      </c>
      <c r="E17" s="66"/>
      <c r="F17" s="66"/>
      <c r="G17" s="66"/>
      <c r="H17" s="9"/>
    </row>
    <row r="18" spans="2:8">
      <c r="B18" s="7"/>
      <c r="C18" s="8"/>
      <c r="D18" s="8" t="s">
        <v>14</v>
      </c>
      <c r="E18" s="10" t="s">
        <v>15</v>
      </c>
      <c r="F18" s="10" t="s">
        <v>43</v>
      </c>
      <c r="G18" s="37">
        <v>340000</v>
      </c>
      <c r="H18" s="9"/>
    </row>
    <row r="19" spans="2:8">
      <c r="B19" s="7"/>
      <c r="C19" s="8"/>
      <c r="D19" s="8" t="s">
        <v>11</v>
      </c>
      <c r="E19" s="10">
        <v>0.19</v>
      </c>
      <c r="F19" s="10" t="s">
        <v>43</v>
      </c>
      <c r="G19" s="3">
        <f>G18*19%</f>
        <v>64600</v>
      </c>
      <c r="H19" s="9"/>
    </row>
    <row r="20" spans="2:8" ht="15.75" thickBot="1">
      <c r="B20" s="7"/>
      <c r="C20" s="8"/>
      <c r="D20" s="8" t="s">
        <v>16</v>
      </c>
      <c r="E20" s="15">
        <v>0.15</v>
      </c>
      <c r="F20" s="10" t="s">
        <v>43</v>
      </c>
      <c r="G20" s="3">
        <f>G18*15%</f>
        <v>51000</v>
      </c>
      <c r="H20" s="9"/>
    </row>
    <row r="21" spans="2:8" ht="15.75" thickTop="1">
      <c r="B21" s="7"/>
      <c r="C21" s="8"/>
      <c r="D21" s="18" t="s">
        <v>17</v>
      </c>
      <c r="E21" s="10" t="s">
        <v>13</v>
      </c>
      <c r="F21" s="10" t="s">
        <v>43</v>
      </c>
      <c r="G21" s="38">
        <f>G18+G19+G20</f>
        <v>455600</v>
      </c>
      <c r="H21" s="9"/>
    </row>
    <row r="22" spans="2:8" ht="9" customHeight="1">
      <c r="B22" s="7"/>
      <c r="C22" s="8"/>
      <c r="D22" s="8"/>
      <c r="E22" s="10"/>
      <c r="F22" s="10"/>
      <c r="G22" s="3"/>
      <c r="H22" s="9"/>
    </row>
    <row r="23" spans="2:8">
      <c r="B23" s="25"/>
      <c r="C23" s="26" t="s">
        <v>9</v>
      </c>
      <c r="D23" s="67" t="s">
        <v>10</v>
      </c>
      <c r="E23" s="67"/>
      <c r="F23" s="67"/>
      <c r="G23" s="67"/>
      <c r="H23" s="28"/>
    </row>
    <row r="24" spans="2:8">
      <c r="B24" s="7"/>
      <c r="C24" s="8"/>
      <c r="D24" s="8" t="s">
        <v>14</v>
      </c>
      <c r="E24" s="10" t="s">
        <v>15</v>
      </c>
      <c r="F24" s="10" t="s">
        <v>43</v>
      </c>
      <c r="G24" s="3">
        <v>2000000</v>
      </c>
      <c r="H24" s="9"/>
    </row>
    <row r="25" spans="2:8">
      <c r="B25" s="7"/>
      <c r="C25" s="8"/>
      <c r="D25" s="8" t="s">
        <v>11</v>
      </c>
      <c r="E25" s="10">
        <v>0.19</v>
      </c>
      <c r="F25" s="10" t="s">
        <v>43</v>
      </c>
      <c r="G25" s="3">
        <f>G24*E25</f>
        <v>380000</v>
      </c>
      <c r="H25" s="9"/>
    </row>
    <row r="26" spans="2:8" ht="15.75" thickBot="1">
      <c r="B26" s="7"/>
      <c r="C26" s="8"/>
      <c r="D26" s="8" t="s">
        <v>16</v>
      </c>
      <c r="E26" s="15">
        <v>0.5</v>
      </c>
      <c r="F26" s="10" t="s">
        <v>43</v>
      </c>
      <c r="G26" s="3">
        <f>G24*E26</f>
        <v>1000000</v>
      </c>
      <c r="H26" s="9"/>
    </row>
    <row r="27" spans="2:8" ht="15.75" thickTop="1">
      <c r="B27" s="7"/>
      <c r="C27" s="8"/>
      <c r="D27" s="18" t="s">
        <v>17</v>
      </c>
      <c r="E27" s="10" t="s">
        <v>13</v>
      </c>
      <c r="F27" s="10" t="s">
        <v>43</v>
      </c>
      <c r="G27" s="5">
        <f>SUM(G24:G26)</f>
        <v>3380000</v>
      </c>
      <c r="H27" s="9"/>
    </row>
    <row r="28" spans="2:8" ht="8.25" customHeight="1">
      <c r="B28" s="7"/>
      <c r="C28" s="8"/>
      <c r="D28" s="8"/>
      <c r="E28" s="10"/>
      <c r="F28" s="10"/>
      <c r="G28" s="3"/>
      <c r="H28" s="9"/>
    </row>
    <row r="29" spans="2:8">
      <c r="B29" s="25"/>
      <c r="C29" s="26" t="s">
        <v>19</v>
      </c>
      <c r="D29" s="67" t="s">
        <v>20</v>
      </c>
      <c r="E29" s="67"/>
      <c r="F29" s="67"/>
      <c r="G29" s="67"/>
      <c r="H29" s="28"/>
    </row>
    <row r="30" spans="2:8">
      <c r="B30" s="7"/>
      <c r="C30" s="8"/>
      <c r="D30" s="8" t="s">
        <v>14</v>
      </c>
      <c r="E30" s="10" t="s">
        <v>15</v>
      </c>
      <c r="F30" s="10" t="s">
        <v>43</v>
      </c>
      <c r="G30" s="3">
        <v>600000</v>
      </c>
      <c r="H30" s="9"/>
    </row>
    <row r="31" spans="2:8">
      <c r="B31" s="7"/>
      <c r="C31" s="8"/>
      <c r="D31" s="8" t="s">
        <v>11</v>
      </c>
      <c r="E31" s="10">
        <v>0.19</v>
      </c>
      <c r="F31" s="10" t="s">
        <v>43</v>
      </c>
      <c r="G31" s="3">
        <f>G30*19%</f>
        <v>114000</v>
      </c>
      <c r="H31" s="9"/>
    </row>
    <row r="32" spans="2:8" ht="15.75" thickBot="1">
      <c r="B32" s="7"/>
      <c r="C32" s="8"/>
      <c r="D32" s="8" t="s">
        <v>16</v>
      </c>
      <c r="E32" s="16">
        <v>0.5</v>
      </c>
      <c r="F32" s="10" t="s">
        <v>43</v>
      </c>
      <c r="G32" s="3">
        <f>G30*50%</f>
        <v>300000</v>
      </c>
      <c r="H32" s="9"/>
    </row>
    <row r="33" spans="2:8" ht="15.75" thickTop="1">
      <c r="B33" s="7"/>
      <c r="C33" s="8"/>
      <c r="D33" s="18" t="s">
        <v>17</v>
      </c>
      <c r="E33" s="10" t="s">
        <v>13</v>
      </c>
      <c r="F33" s="10" t="s">
        <v>43</v>
      </c>
      <c r="G33" s="5">
        <f>SUM(G30:G32)</f>
        <v>1014000</v>
      </c>
      <c r="H33" s="9"/>
    </row>
    <row r="34" spans="2:8" ht="9.75" customHeight="1">
      <c r="B34" s="7"/>
      <c r="C34" s="8"/>
      <c r="D34" s="8"/>
      <c r="E34" s="10"/>
      <c r="F34" s="10"/>
      <c r="G34" s="3"/>
      <c r="H34" s="9"/>
    </row>
    <row r="35" spans="2:8">
      <c r="B35" s="25"/>
      <c r="C35" s="26" t="s">
        <v>21</v>
      </c>
      <c r="D35" s="67" t="s">
        <v>18</v>
      </c>
      <c r="E35" s="67"/>
      <c r="F35" s="67"/>
      <c r="G35" s="67"/>
      <c r="H35" s="28"/>
    </row>
    <row r="36" spans="2:8">
      <c r="B36" s="7"/>
      <c r="C36" s="8"/>
      <c r="D36" s="8" t="s">
        <v>14</v>
      </c>
      <c r="E36" s="10" t="s">
        <v>15</v>
      </c>
      <c r="F36" s="10" t="s">
        <v>43</v>
      </c>
      <c r="G36" s="3">
        <v>400000</v>
      </c>
      <c r="H36" s="9"/>
    </row>
    <row r="37" spans="2:8">
      <c r="B37" s="7"/>
      <c r="C37" s="8"/>
      <c r="D37" s="8" t="s">
        <v>11</v>
      </c>
      <c r="E37" s="10">
        <v>0.19</v>
      </c>
      <c r="F37" s="10" t="s">
        <v>43</v>
      </c>
      <c r="G37" s="3">
        <f>G36*19%</f>
        <v>76000</v>
      </c>
      <c r="H37" s="9"/>
    </row>
    <row r="38" spans="2:8" ht="15.75" thickBot="1">
      <c r="B38" s="7"/>
      <c r="C38" s="8"/>
      <c r="D38" s="8" t="s">
        <v>16</v>
      </c>
      <c r="E38" s="16">
        <v>0.15</v>
      </c>
      <c r="F38" s="10" t="s">
        <v>43</v>
      </c>
      <c r="G38" s="3">
        <f>G36*E38</f>
        <v>60000</v>
      </c>
      <c r="H38" s="9"/>
    </row>
    <row r="39" spans="2:8" ht="15.75" thickTop="1">
      <c r="B39" s="7"/>
      <c r="C39" s="8"/>
      <c r="D39" s="18" t="s">
        <v>17</v>
      </c>
      <c r="E39" s="10" t="s">
        <v>13</v>
      </c>
      <c r="F39" s="10" t="s">
        <v>43</v>
      </c>
      <c r="G39" s="5">
        <f>G36+G37+G38</f>
        <v>536000</v>
      </c>
      <c r="H39" s="9"/>
    </row>
    <row r="40" spans="2:8" ht="6.75" customHeight="1" thickBot="1">
      <c r="B40" s="11"/>
      <c r="C40" s="12"/>
      <c r="D40" s="12"/>
      <c r="E40" s="21"/>
      <c r="F40" s="21"/>
      <c r="G40" s="13"/>
      <c r="H40" s="14"/>
    </row>
    <row r="41" spans="2:8" ht="16.5" thickTop="1" thickBot="1"/>
    <row r="42" spans="2:8" ht="15.75" customHeight="1" thickTop="1">
      <c r="B42" s="83" t="s">
        <v>22</v>
      </c>
      <c r="C42" s="84"/>
      <c r="D42" s="84"/>
      <c r="E42" s="84"/>
      <c r="F42" s="84"/>
      <c r="G42" s="84"/>
      <c r="H42" s="85"/>
    </row>
    <row r="43" spans="2:8">
      <c r="B43" s="86"/>
      <c r="C43" s="87"/>
      <c r="D43" s="87"/>
      <c r="E43" s="87"/>
      <c r="F43" s="87"/>
      <c r="G43" s="87"/>
      <c r="H43" s="88"/>
    </row>
    <row r="44" spans="2:8" ht="4.5" customHeight="1">
      <c r="B44" s="7"/>
      <c r="C44" s="8"/>
      <c r="D44" s="8"/>
      <c r="E44" s="10"/>
      <c r="F44" s="10"/>
      <c r="G44" s="3"/>
      <c r="H44" s="9"/>
    </row>
    <row r="45" spans="2:8">
      <c r="B45" s="7"/>
      <c r="C45" s="8" t="s">
        <v>7</v>
      </c>
      <c r="D45" s="66" t="s">
        <v>23</v>
      </c>
      <c r="E45" s="66"/>
      <c r="F45" s="66"/>
      <c r="G45" s="66"/>
      <c r="H45" s="9"/>
    </row>
    <row r="46" spans="2:8">
      <c r="B46" s="7"/>
      <c r="C46" s="8"/>
      <c r="D46" s="8" t="s">
        <v>14</v>
      </c>
      <c r="E46" s="10" t="s">
        <v>15</v>
      </c>
      <c r="F46" s="10" t="s">
        <v>43</v>
      </c>
      <c r="G46" s="3">
        <v>450000</v>
      </c>
      <c r="H46" s="9"/>
    </row>
    <row r="47" spans="2:8">
      <c r="B47" s="7"/>
      <c r="C47" s="8"/>
      <c r="D47" s="8" t="s">
        <v>11</v>
      </c>
      <c r="E47" s="10">
        <v>0.19</v>
      </c>
      <c r="F47" s="10" t="s">
        <v>43</v>
      </c>
      <c r="G47" s="3">
        <f>G46*19%</f>
        <v>85500</v>
      </c>
      <c r="H47" s="9"/>
    </row>
    <row r="48" spans="2:8" ht="15.75" thickBot="1">
      <c r="B48" s="7"/>
      <c r="C48" s="8"/>
      <c r="D48" s="8" t="s">
        <v>25</v>
      </c>
      <c r="E48" s="16">
        <v>0.1</v>
      </c>
      <c r="F48" s="10" t="s">
        <v>43</v>
      </c>
      <c r="G48" s="3">
        <f>G46*E48</f>
        <v>45000</v>
      </c>
      <c r="H48" s="9"/>
    </row>
    <row r="49" spans="2:8" ht="15.75" thickTop="1">
      <c r="B49" s="7"/>
      <c r="C49" s="8"/>
      <c r="D49" s="18" t="s">
        <v>17</v>
      </c>
      <c r="E49" s="10" t="s">
        <v>13</v>
      </c>
      <c r="F49" s="10" t="s">
        <v>43</v>
      </c>
      <c r="G49" s="5">
        <f>SUM(G46:G48)</f>
        <v>580500</v>
      </c>
      <c r="H49" s="9"/>
    </row>
    <row r="50" spans="2:8" ht="7.5" customHeight="1">
      <c r="B50" s="7"/>
      <c r="C50" s="8"/>
      <c r="D50" s="8"/>
      <c r="E50" s="10"/>
      <c r="F50" s="10"/>
      <c r="G50" s="3"/>
      <c r="H50" s="9"/>
    </row>
    <row r="51" spans="2:8">
      <c r="B51" s="25"/>
      <c r="C51" s="26" t="s">
        <v>5</v>
      </c>
      <c r="D51" s="67" t="s">
        <v>24</v>
      </c>
      <c r="E51" s="67"/>
      <c r="F51" s="67"/>
      <c r="G51" s="67"/>
      <c r="H51" s="28"/>
    </row>
    <row r="52" spans="2:8">
      <c r="B52" s="7"/>
      <c r="C52" s="8"/>
      <c r="D52" s="8" t="s">
        <v>14</v>
      </c>
      <c r="E52" s="10" t="s">
        <v>15</v>
      </c>
      <c r="F52" s="10" t="s">
        <v>43</v>
      </c>
      <c r="G52" s="3">
        <v>800000</v>
      </c>
      <c r="H52" s="9"/>
    </row>
    <row r="53" spans="2:8">
      <c r="B53" s="7"/>
      <c r="C53" s="8"/>
      <c r="D53" s="8" t="s">
        <v>11</v>
      </c>
      <c r="E53" s="10">
        <v>0.19</v>
      </c>
      <c r="F53" s="10" t="s">
        <v>43</v>
      </c>
      <c r="G53" s="3">
        <f>G52*19%</f>
        <v>152000</v>
      </c>
      <c r="H53" s="9"/>
    </row>
    <row r="54" spans="2:8" ht="15.75" thickBot="1">
      <c r="B54" s="7"/>
      <c r="C54" s="8"/>
      <c r="D54" s="8" t="s">
        <v>26</v>
      </c>
      <c r="E54" s="16">
        <v>0.18</v>
      </c>
      <c r="F54" s="10" t="s">
        <v>43</v>
      </c>
      <c r="G54" s="3">
        <f>G52*18%</f>
        <v>144000</v>
      </c>
      <c r="H54" s="9"/>
    </row>
    <row r="55" spans="2:8" ht="15.75" thickTop="1">
      <c r="B55" s="7"/>
      <c r="C55" s="8"/>
      <c r="D55" s="18" t="s">
        <v>17</v>
      </c>
      <c r="E55" s="10" t="s">
        <v>13</v>
      </c>
      <c r="F55" s="10" t="s">
        <v>43</v>
      </c>
      <c r="G55" s="5">
        <f>G52+G53+G54</f>
        <v>1096000</v>
      </c>
      <c r="H55" s="9"/>
    </row>
    <row r="56" spans="2:8" ht="8.25" customHeight="1">
      <c r="B56" s="7"/>
      <c r="C56" s="8"/>
      <c r="D56" s="8"/>
      <c r="E56" s="10"/>
      <c r="F56" s="10"/>
      <c r="G56" s="3"/>
      <c r="H56" s="9"/>
    </row>
    <row r="57" spans="2:8">
      <c r="B57" s="25"/>
      <c r="C57" s="26" t="s">
        <v>19</v>
      </c>
      <c r="D57" s="67" t="s">
        <v>27</v>
      </c>
      <c r="E57" s="67"/>
      <c r="F57" s="67"/>
      <c r="G57" s="67"/>
      <c r="H57" s="28"/>
    </row>
    <row r="58" spans="2:8">
      <c r="B58" s="7"/>
      <c r="C58" s="8"/>
      <c r="D58" s="8" t="s">
        <v>14</v>
      </c>
      <c r="E58" s="10" t="s">
        <v>15</v>
      </c>
      <c r="F58" s="10" t="s">
        <v>43</v>
      </c>
      <c r="G58" s="3">
        <v>360000</v>
      </c>
      <c r="H58" s="9"/>
    </row>
    <row r="59" spans="2:8">
      <c r="B59" s="7"/>
      <c r="C59" s="8"/>
      <c r="D59" s="8" t="s">
        <v>11</v>
      </c>
      <c r="E59" s="10">
        <v>0.19</v>
      </c>
      <c r="F59" s="10" t="s">
        <v>43</v>
      </c>
      <c r="G59" s="3">
        <f>G58*E59</f>
        <v>68400</v>
      </c>
      <c r="H59" s="9"/>
    </row>
    <row r="60" spans="2:8" ht="15.75" thickBot="1">
      <c r="B60" s="7"/>
      <c r="C60" s="8"/>
      <c r="D60" s="8" t="s">
        <v>32</v>
      </c>
      <c r="E60" s="39">
        <v>0.315</v>
      </c>
      <c r="F60" s="10" t="s">
        <v>43</v>
      </c>
      <c r="G60" s="3">
        <f>G58*E60</f>
        <v>113400</v>
      </c>
      <c r="H60" s="9"/>
    </row>
    <row r="61" spans="2:8" ht="15.75" thickTop="1">
      <c r="B61" s="7"/>
      <c r="C61" s="8"/>
      <c r="D61" s="18" t="s">
        <v>17</v>
      </c>
      <c r="E61" s="10" t="s">
        <v>13</v>
      </c>
      <c r="F61" s="10" t="s">
        <v>43</v>
      </c>
      <c r="G61" s="5">
        <f>SUM(G58:G60)</f>
        <v>541800</v>
      </c>
      <c r="H61" s="9"/>
    </row>
    <row r="62" spans="2:8" ht="9" customHeight="1">
      <c r="B62" s="29"/>
      <c r="C62" s="30"/>
      <c r="D62" s="30"/>
      <c r="E62" s="31"/>
      <c r="F62" s="31"/>
      <c r="G62" s="32"/>
      <c r="H62" s="33"/>
    </row>
    <row r="63" spans="2:8">
      <c r="B63" s="7"/>
      <c r="C63" s="8" t="s">
        <v>28</v>
      </c>
      <c r="D63" s="66" t="s">
        <v>29</v>
      </c>
      <c r="E63" s="66"/>
      <c r="F63" s="66"/>
      <c r="G63" s="66"/>
      <c r="H63" s="9"/>
    </row>
    <row r="64" spans="2:8">
      <c r="B64" s="7"/>
      <c r="C64" s="8"/>
      <c r="D64" s="8" t="s">
        <v>14</v>
      </c>
      <c r="E64" s="10" t="s">
        <v>15</v>
      </c>
      <c r="F64" s="10" t="s">
        <v>43</v>
      </c>
      <c r="G64" s="3">
        <v>120000</v>
      </c>
      <c r="H64" s="9"/>
    </row>
    <row r="65" spans="2:9">
      <c r="B65" s="7"/>
      <c r="C65" s="8"/>
      <c r="D65" s="8" t="s">
        <v>11</v>
      </c>
      <c r="E65" s="10">
        <v>0.19</v>
      </c>
      <c r="F65" s="10" t="s">
        <v>43</v>
      </c>
      <c r="G65" s="3">
        <f>G64*E65</f>
        <v>22800</v>
      </c>
      <c r="H65" s="9"/>
    </row>
    <row r="66" spans="2:9" ht="15.75" thickBot="1">
      <c r="B66" s="7"/>
      <c r="C66" s="8"/>
      <c r="D66" s="8" t="s">
        <v>30</v>
      </c>
      <c r="E66" s="39">
        <v>0.20499999999999999</v>
      </c>
      <c r="F66" s="10" t="s">
        <v>43</v>
      </c>
      <c r="G66" s="3">
        <f>G64*20.5%</f>
        <v>24600</v>
      </c>
      <c r="H66" s="9"/>
    </row>
    <row r="67" spans="2:9" ht="15.75" thickTop="1">
      <c r="B67" s="7"/>
      <c r="C67" s="8"/>
      <c r="D67" s="18" t="s">
        <v>17</v>
      </c>
      <c r="E67" s="10" t="s">
        <v>13</v>
      </c>
      <c r="F67" s="10" t="s">
        <v>43</v>
      </c>
      <c r="G67" s="5">
        <f>G64+G65+G66</f>
        <v>167400</v>
      </c>
      <c r="H67" s="9"/>
    </row>
    <row r="68" spans="2:9" ht="6" customHeight="1" thickBot="1">
      <c r="B68" s="11"/>
      <c r="C68" s="12"/>
      <c r="D68" s="12"/>
      <c r="E68" s="21"/>
      <c r="F68" s="21"/>
      <c r="G68" s="13"/>
      <c r="H68" s="14"/>
    </row>
    <row r="69" spans="2:9" ht="16.5" thickTop="1" thickBot="1"/>
    <row r="70" spans="2:9" ht="15.75" thickTop="1">
      <c r="B70" s="73" t="s">
        <v>33</v>
      </c>
      <c r="C70" s="74"/>
      <c r="D70" s="74"/>
      <c r="E70" s="74"/>
      <c r="F70" s="74"/>
      <c r="G70" s="74"/>
      <c r="H70" s="75"/>
    </row>
    <row r="71" spans="2:9" ht="3" customHeight="1">
      <c r="B71" s="7"/>
      <c r="C71" s="8"/>
      <c r="D71" s="8"/>
      <c r="E71" s="10"/>
      <c r="F71" s="10"/>
      <c r="G71" s="3"/>
      <c r="H71" s="9"/>
    </row>
    <row r="72" spans="2:9">
      <c r="B72" s="7"/>
      <c r="C72" s="8" t="s">
        <v>7</v>
      </c>
      <c r="D72" s="66" t="s">
        <v>35</v>
      </c>
      <c r="E72" s="66"/>
      <c r="F72" s="66"/>
      <c r="G72" s="66"/>
      <c r="H72" s="9"/>
    </row>
    <row r="73" spans="2:9">
      <c r="B73" s="7"/>
      <c r="C73" s="8"/>
      <c r="D73" s="8" t="s">
        <v>14</v>
      </c>
      <c r="E73" s="10" t="s">
        <v>15</v>
      </c>
      <c r="F73" s="10" t="s">
        <v>43</v>
      </c>
      <c r="G73" s="3">
        <v>900000</v>
      </c>
      <c r="H73" s="9"/>
    </row>
    <row r="74" spans="2:9" ht="15.75" thickBot="1">
      <c r="B74" s="7"/>
      <c r="C74" s="8"/>
      <c r="D74" s="8" t="s">
        <v>11</v>
      </c>
      <c r="E74" s="10">
        <v>0.19</v>
      </c>
      <c r="F74" s="10" t="s">
        <v>43</v>
      </c>
      <c r="G74" s="3">
        <f>G73*19%</f>
        <v>171000</v>
      </c>
      <c r="H74" s="9"/>
    </row>
    <row r="75" spans="2:9" ht="15.75" thickTop="1">
      <c r="B75" s="7"/>
      <c r="C75" s="8"/>
      <c r="D75" s="77" t="s">
        <v>34</v>
      </c>
      <c r="E75" s="77"/>
      <c r="F75" s="10" t="s">
        <v>43</v>
      </c>
      <c r="G75" s="41">
        <f>SUM(G73:G74)</f>
        <v>1071000</v>
      </c>
      <c r="H75" s="9"/>
      <c r="I75" s="6" t="s">
        <v>51</v>
      </c>
    </row>
    <row r="76" spans="2:9" ht="15.75" thickBot="1">
      <c r="B76" s="7"/>
      <c r="C76" s="8"/>
      <c r="D76" s="8" t="s">
        <v>36</v>
      </c>
      <c r="E76" s="39">
        <v>0.52600000000000002</v>
      </c>
      <c r="F76" s="10" t="s">
        <v>43</v>
      </c>
      <c r="G76" s="3">
        <f>G75*E76</f>
        <v>563346</v>
      </c>
      <c r="H76" s="9"/>
    </row>
    <row r="77" spans="2:9" ht="15.75" thickTop="1">
      <c r="B77" s="7"/>
      <c r="C77" s="8"/>
      <c r="D77" s="18" t="s">
        <v>17</v>
      </c>
      <c r="E77" s="15" t="s">
        <v>13</v>
      </c>
      <c r="F77" s="10" t="s">
        <v>43</v>
      </c>
      <c r="G77" s="5">
        <f>SUM(G75:G76)</f>
        <v>1634346</v>
      </c>
      <c r="H77" s="9"/>
    </row>
    <row r="78" spans="2:9" ht="8.25" customHeight="1">
      <c r="B78" s="29"/>
      <c r="C78" s="30"/>
      <c r="D78" s="30"/>
      <c r="E78" s="31"/>
      <c r="F78" s="31"/>
      <c r="G78" s="32"/>
      <c r="H78" s="33"/>
    </row>
    <row r="79" spans="2:9">
      <c r="B79" s="7"/>
      <c r="C79" s="8" t="s">
        <v>5</v>
      </c>
      <c r="D79" s="66" t="s">
        <v>37</v>
      </c>
      <c r="E79" s="66"/>
      <c r="F79" s="66"/>
      <c r="G79" s="66"/>
      <c r="H79" s="9"/>
    </row>
    <row r="80" spans="2:9">
      <c r="B80" s="7"/>
      <c r="C80" s="8"/>
      <c r="D80" s="8" t="s">
        <v>14</v>
      </c>
      <c r="E80" s="10" t="s">
        <v>15</v>
      </c>
      <c r="F80" s="10" t="s">
        <v>43</v>
      </c>
      <c r="G80" s="3">
        <v>750000</v>
      </c>
      <c r="H80" s="9"/>
    </row>
    <row r="81" spans="2:8" ht="15.75" thickBot="1">
      <c r="B81" s="7"/>
      <c r="C81" s="8"/>
      <c r="D81" s="8" t="s">
        <v>11</v>
      </c>
      <c r="E81" s="10">
        <v>0.19</v>
      </c>
      <c r="F81" s="10" t="s">
        <v>43</v>
      </c>
      <c r="G81" s="3">
        <f>G80*19%</f>
        <v>142500</v>
      </c>
      <c r="H81" s="9"/>
    </row>
    <row r="82" spans="2:8" ht="15.75" thickTop="1">
      <c r="B82" s="7"/>
      <c r="C82" s="8"/>
      <c r="D82" s="77" t="s">
        <v>34</v>
      </c>
      <c r="E82" s="77"/>
      <c r="F82" s="10" t="s">
        <v>43</v>
      </c>
      <c r="G82" s="40">
        <f>SUM(G80:G81)</f>
        <v>892500</v>
      </c>
      <c r="H82" s="9"/>
    </row>
    <row r="83" spans="2:8" ht="15.75" thickBot="1">
      <c r="B83" s="7"/>
      <c r="C83" s="8"/>
      <c r="D83" s="8" t="s">
        <v>36</v>
      </c>
      <c r="E83" s="16">
        <v>0.3</v>
      </c>
      <c r="F83" s="10" t="s">
        <v>43</v>
      </c>
      <c r="G83" s="3">
        <f>G82*E83</f>
        <v>267750</v>
      </c>
      <c r="H83" s="9"/>
    </row>
    <row r="84" spans="2:8" ht="15.75" thickTop="1">
      <c r="B84" s="7"/>
      <c r="C84" s="8"/>
      <c r="D84" s="18" t="s">
        <v>17</v>
      </c>
      <c r="E84" s="15" t="s">
        <v>13</v>
      </c>
      <c r="F84" s="10" t="s">
        <v>43</v>
      </c>
      <c r="G84" s="5">
        <f>G82+G83</f>
        <v>1160250</v>
      </c>
      <c r="H84" s="9"/>
    </row>
    <row r="85" spans="2:8" ht="8.25" customHeight="1">
      <c r="B85" s="29"/>
      <c r="C85" s="30"/>
      <c r="D85" s="30"/>
      <c r="E85" s="31"/>
      <c r="F85" s="31"/>
      <c r="G85" s="32"/>
      <c r="H85" s="33"/>
    </row>
    <row r="86" spans="2:8">
      <c r="B86" s="7"/>
      <c r="C86" s="8" t="s">
        <v>38</v>
      </c>
      <c r="D86" s="66" t="s">
        <v>35</v>
      </c>
      <c r="E86" s="66"/>
      <c r="F86" s="66"/>
      <c r="G86" s="66"/>
      <c r="H86" s="9"/>
    </row>
    <row r="87" spans="2:8">
      <c r="B87" s="7"/>
      <c r="C87" s="8"/>
      <c r="D87" s="8" t="s">
        <v>14</v>
      </c>
      <c r="E87" s="10" t="s">
        <v>15</v>
      </c>
      <c r="F87" s="10" t="s">
        <v>43</v>
      </c>
      <c r="G87" s="3">
        <v>370000</v>
      </c>
      <c r="H87" s="9"/>
    </row>
    <row r="88" spans="2:8" ht="15.75" thickBot="1">
      <c r="B88" s="7"/>
      <c r="C88" s="8"/>
      <c r="D88" s="8" t="s">
        <v>11</v>
      </c>
      <c r="E88" s="10">
        <v>0.19</v>
      </c>
      <c r="F88" s="10" t="s">
        <v>43</v>
      </c>
      <c r="G88" s="3">
        <f>G87*19%</f>
        <v>70300</v>
      </c>
      <c r="H88" s="9"/>
    </row>
    <row r="89" spans="2:8" ht="15.75" thickTop="1">
      <c r="B89" s="7"/>
      <c r="C89" s="8"/>
      <c r="D89" s="77" t="s">
        <v>34</v>
      </c>
      <c r="E89" s="77"/>
      <c r="F89" s="10" t="s">
        <v>43</v>
      </c>
      <c r="G89" s="5">
        <f>G87+G88</f>
        <v>440300</v>
      </c>
      <c r="H89" s="9"/>
    </row>
    <row r="90" spans="2:8" ht="15.75" thickBot="1">
      <c r="B90" s="7"/>
      <c r="C90" s="8"/>
      <c r="D90" s="8" t="s">
        <v>36</v>
      </c>
      <c r="E90" s="39">
        <v>0.52600000000000002</v>
      </c>
      <c r="F90" s="10" t="s">
        <v>43</v>
      </c>
      <c r="G90" s="3">
        <f>G89*E90</f>
        <v>231597.80000000002</v>
      </c>
      <c r="H90" s="9"/>
    </row>
    <row r="91" spans="2:8" ht="15.75" thickTop="1">
      <c r="B91" s="7"/>
      <c r="C91" s="8"/>
      <c r="D91" s="18" t="s">
        <v>17</v>
      </c>
      <c r="E91" s="15" t="s">
        <v>13</v>
      </c>
      <c r="F91" s="10" t="s">
        <v>43</v>
      </c>
      <c r="G91" s="5">
        <f>G89+G90</f>
        <v>671897.8</v>
      </c>
      <c r="H91" s="9"/>
    </row>
    <row r="92" spans="2:8" ht="10.5" customHeight="1">
      <c r="B92" s="7"/>
      <c r="C92" s="8"/>
      <c r="D92" s="8"/>
      <c r="E92" s="10"/>
      <c r="F92" s="10"/>
      <c r="G92" s="3"/>
      <c r="H92" s="9"/>
    </row>
    <row r="93" spans="2:8">
      <c r="B93" s="25"/>
      <c r="C93" s="26" t="s">
        <v>21</v>
      </c>
      <c r="D93" s="67" t="s">
        <v>46</v>
      </c>
      <c r="E93" s="67"/>
      <c r="F93" s="67"/>
      <c r="G93" s="67"/>
      <c r="H93" s="28"/>
    </row>
    <row r="94" spans="2:8">
      <c r="B94" s="7"/>
      <c r="C94" s="8"/>
      <c r="D94" s="8" t="s">
        <v>14</v>
      </c>
      <c r="E94" s="10" t="s">
        <v>15</v>
      </c>
      <c r="F94" s="10" t="s">
        <v>43</v>
      </c>
      <c r="G94" s="3">
        <v>710000</v>
      </c>
      <c r="H94" s="9"/>
    </row>
    <row r="95" spans="2:8" ht="15.75" thickBot="1">
      <c r="B95" s="7"/>
      <c r="C95" s="8"/>
      <c r="D95" s="8" t="s">
        <v>11</v>
      </c>
      <c r="E95" s="10">
        <v>0.19</v>
      </c>
      <c r="F95" s="10" t="s">
        <v>43</v>
      </c>
      <c r="G95" s="3">
        <f>G94*19%</f>
        <v>134900</v>
      </c>
      <c r="H95" s="9"/>
    </row>
    <row r="96" spans="2:8" ht="15.75" thickTop="1">
      <c r="B96" s="7"/>
      <c r="C96" s="8"/>
      <c r="D96" s="77" t="s">
        <v>34</v>
      </c>
      <c r="E96" s="77"/>
      <c r="F96" s="10" t="s">
        <v>43</v>
      </c>
      <c r="G96" s="5">
        <f>SUM(G94:G95)</f>
        <v>844900</v>
      </c>
      <c r="H96" s="9"/>
    </row>
    <row r="97" spans="2:8" ht="15.75" thickBot="1">
      <c r="B97" s="7"/>
      <c r="C97" s="8"/>
      <c r="D97" s="8" t="s">
        <v>36</v>
      </c>
      <c r="E97" s="39">
        <v>0.59699999999999998</v>
      </c>
      <c r="F97" s="10" t="s">
        <v>43</v>
      </c>
      <c r="G97" s="3">
        <f>G96*E97</f>
        <v>504405.3</v>
      </c>
      <c r="H97" s="9"/>
    </row>
    <row r="98" spans="2:8" ht="15.75" thickTop="1">
      <c r="B98" s="7"/>
      <c r="C98" s="8"/>
      <c r="D98" s="18" t="s">
        <v>17</v>
      </c>
      <c r="E98" s="15" t="s">
        <v>13</v>
      </c>
      <c r="F98" s="10" t="s">
        <v>43</v>
      </c>
      <c r="G98" s="5">
        <f>G96+G97</f>
        <v>1349305.3</v>
      </c>
      <c r="H98" s="9"/>
    </row>
    <row r="99" spans="2:8" ht="6" customHeight="1" thickBot="1">
      <c r="B99" s="11"/>
      <c r="C99" s="12"/>
      <c r="D99" s="12"/>
      <c r="E99" s="21"/>
      <c r="F99" s="21"/>
      <c r="G99" s="13"/>
      <c r="H99" s="14"/>
    </row>
    <row r="100" spans="2:8" ht="16.5" thickTop="1" thickBot="1"/>
    <row r="101" spans="2:8" ht="15.75" thickTop="1">
      <c r="B101" s="70" t="s">
        <v>39</v>
      </c>
      <c r="C101" s="78"/>
      <c r="D101" s="78"/>
      <c r="E101" s="78"/>
      <c r="F101" s="78"/>
      <c r="G101" s="78"/>
      <c r="H101" s="79"/>
    </row>
    <row r="102" spans="2:8" ht="5.25" customHeight="1">
      <c r="B102" s="7"/>
      <c r="C102" s="8"/>
      <c r="D102" s="8"/>
      <c r="E102" s="10"/>
      <c r="F102" s="10"/>
      <c r="G102" s="3"/>
      <c r="H102" s="9"/>
    </row>
    <row r="103" spans="2:8">
      <c r="B103" s="7"/>
      <c r="C103" s="8" t="s">
        <v>7</v>
      </c>
      <c r="D103" s="66" t="s">
        <v>48</v>
      </c>
      <c r="E103" s="66"/>
      <c r="F103" s="66"/>
      <c r="G103" s="66"/>
      <c r="H103" s="9"/>
    </row>
    <row r="104" spans="2:8" ht="15.75" thickBot="1">
      <c r="B104" s="7"/>
      <c r="C104" s="8"/>
      <c r="D104" s="17" t="s">
        <v>40</v>
      </c>
      <c r="E104" s="19">
        <v>50221</v>
      </c>
      <c r="F104" s="10" t="s">
        <v>41</v>
      </c>
      <c r="G104" s="22">
        <v>6</v>
      </c>
      <c r="H104" s="9"/>
    </row>
    <row r="105" spans="2:8" ht="16.5" thickTop="1" thickBot="1">
      <c r="B105" s="7"/>
      <c r="C105" s="8"/>
      <c r="D105" s="8"/>
      <c r="E105" s="5">
        <f>E104*G104</f>
        <v>301326</v>
      </c>
      <c r="F105" s="10"/>
      <c r="G105" s="23">
        <v>1000</v>
      </c>
      <c r="H105" s="9"/>
    </row>
    <row r="106" spans="2:8" ht="15.75" thickTop="1">
      <c r="B106" s="7"/>
      <c r="C106" s="8"/>
      <c r="D106" s="42" t="s">
        <v>68</v>
      </c>
      <c r="E106" s="56">
        <f>E105/G105</f>
        <v>301.32600000000002</v>
      </c>
      <c r="F106" s="10"/>
      <c r="G106" s="3"/>
      <c r="H106" s="9"/>
    </row>
    <row r="107" spans="2:8" ht="8.25" customHeight="1">
      <c r="B107" s="7"/>
      <c r="C107" s="8"/>
      <c r="D107" s="8"/>
      <c r="E107" s="19"/>
      <c r="F107" s="10"/>
      <c r="G107" s="3"/>
      <c r="H107" s="9"/>
    </row>
    <row r="108" spans="2:8">
      <c r="B108" s="7"/>
      <c r="C108" s="8"/>
      <c r="D108" s="8" t="s">
        <v>1</v>
      </c>
      <c r="E108" s="19" t="s">
        <v>42</v>
      </c>
      <c r="F108" s="10" t="s">
        <v>43</v>
      </c>
      <c r="G108" s="3">
        <v>400</v>
      </c>
      <c r="H108" s="9"/>
    </row>
    <row r="109" spans="2:8">
      <c r="B109" s="7"/>
      <c r="C109" s="8"/>
      <c r="D109" s="8" t="s">
        <v>3</v>
      </c>
      <c r="E109" s="10">
        <v>0.19</v>
      </c>
      <c r="F109" s="10" t="s">
        <v>43</v>
      </c>
      <c r="G109" s="3">
        <f>G108*E109</f>
        <v>76</v>
      </c>
      <c r="H109" s="9"/>
    </row>
    <row r="110" spans="2:8" ht="15.75" thickBot="1">
      <c r="B110" s="7"/>
      <c r="C110" s="8"/>
      <c r="D110" s="8" t="s">
        <v>44</v>
      </c>
      <c r="E110" s="19"/>
      <c r="F110" s="10" t="s">
        <v>43</v>
      </c>
      <c r="G110" s="3">
        <v>301</v>
      </c>
      <c r="H110" s="9"/>
    </row>
    <row r="111" spans="2:8" ht="15.75" thickTop="1">
      <c r="B111" s="7"/>
      <c r="C111" s="8"/>
      <c r="D111" s="34" t="s">
        <v>4</v>
      </c>
      <c r="E111" s="19" t="s">
        <v>45</v>
      </c>
      <c r="F111" s="10" t="s">
        <v>43</v>
      </c>
      <c r="G111" s="5">
        <f>SUM(G108:G110)</f>
        <v>777</v>
      </c>
      <c r="H111" s="9"/>
    </row>
    <row r="112" spans="2:8" ht="8.25" customHeight="1">
      <c r="B112" s="29"/>
      <c r="C112" s="30"/>
      <c r="D112" s="30"/>
      <c r="E112" s="35"/>
      <c r="F112" s="31"/>
      <c r="G112" s="32"/>
      <c r="H112" s="33"/>
    </row>
    <row r="113" spans="2:9">
      <c r="B113" s="25"/>
      <c r="C113" s="26" t="s">
        <v>5</v>
      </c>
      <c r="D113" s="67" t="s">
        <v>49</v>
      </c>
      <c r="E113" s="67"/>
      <c r="F113" s="67"/>
      <c r="G113" s="67"/>
      <c r="H113" s="28"/>
      <c r="I113" s="6" t="s">
        <v>74</v>
      </c>
    </row>
    <row r="114" spans="2:9" ht="15.75" thickBot="1">
      <c r="B114" s="7"/>
      <c r="C114" s="8"/>
      <c r="D114" s="17" t="s">
        <v>40</v>
      </c>
      <c r="E114" s="19">
        <v>50221</v>
      </c>
      <c r="F114" s="10" t="s">
        <v>41</v>
      </c>
      <c r="G114" s="22">
        <v>1.5</v>
      </c>
      <c r="H114" s="9"/>
    </row>
    <row r="115" spans="2:9" ht="16.5" thickTop="1" thickBot="1">
      <c r="B115" s="7"/>
      <c r="C115" s="8"/>
      <c r="D115" s="8"/>
      <c r="E115" s="5">
        <f>E114*G114</f>
        <v>75331.5</v>
      </c>
      <c r="F115" s="10"/>
      <c r="G115" s="23">
        <v>1000</v>
      </c>
      <c r="H115" s="9"/>
    </row>
    <row r="116" spans="2:9" ht="15.75" thickTop="1">
      <c r="B116" s="7"/>
      <c r="C116" s="8"/>
      <c r="D116" s="8"/>
      <c r="E116" s="56">
        <f>E115/G115</f>
        <v>75.331500000000005</v>
      </c>
      <c r="F116" s="10"/>
      <c r="G116" s="3"/>
      <c r="H116" s="9"/>
    </row>
    <row r="117" spans="2:9" ht="7.5" customHeight="1">
      <c r="B117" s="7"/>
      <c r="C117" s="8"/>
      <c r="D117" s="8"/>
      <c r="E117" s="19"/>
      <c r="F117" s="10"/>
      <c r="G117" s="3"/>
      <c r="H117" s="9"/>
    </row>
    <row r="118" spans="2:9">
      <c r="B118" s="7"/>
      <c r="C118" s="8"/>
      <c r="D118" s="8" t="s">
        <v>1</v>
      </c>
      <c r="E118" s="19" t="s">
        <v>42</v>
      </c>
      <c r="F118" s="10" t="s">
        <v>43</v>
      </c>
      <c r="G118" s="3">
        <v>360</v>
      </c>
      <c r="H118" s="9"/>
    </row>
    <row r="119" spans="2:9">
      <c r="B119" s="7"/>
      <c r="C119" s="8"/>
      <c r="D119" s="8" t="s">
        <v>3</v>
      </c>
      <c r="E119" s="10">
        <v>0.19</v>
      </c>
      <c r="F119" s="10" t="s">
        <v>43</v>
      </c>
      <c r="G119" s="3">
        <f>G118*E119</f>
        <v>68.400000000000006</v>
      </c>
      <c r="H119" s="9"/>
    </row>
    <row r="120" spans="2:9" ht="15.75" thickBot="1">
      <c r="B120" s="7"/>
      <c r="C120" s="8"/>
      <c r="D120" s="8" t="s">
        <v>44</v>
      </c>
      <c r="E120" s="19"/>
      <c r="F120" s="10" t="s">
        <v>43</v>
      </c>
      <c r="G120" s="3">
        <v>75</v>
      </c>
      <c r="H120" s="9"/>
    </row>
    <row r="121" spans="2:9" ht="15.75" thickTop="1">
      <c r="B121" s="7"/>
      <c r="C121" s="8"/>
      <c r="D121" s="34" t="s">
        <v>4</v>
      </c>
      <c r="E121" s="19" t="s">
        <v>45</v>
      </c>
      <c r="F121" s="10" t="s">
        <v>43</v>
      </c>
      <c r="G121" s="5">
        <f>SUM(G118:G120)</f>
        <v>503.4</v>
      </c>
      <c r="H121" s="9"/>
    </row>
    <row r="122" spans="2:9" ht="6.75" customHeight="1">
      <c r="B122" s="29"/>
      <c r="C122" s="30"/>
      <c r="D122" s="30"/>
      <c r="E122" s="35"/>
      <c r="F122" s="31"/>
      <c r="G122" s="32"/>
      <c r="H122" s="33"/>
    </row>
    <row r="123" spans="2:9">
      <c r="B123" s="25"/>
      <c r="C123" s="26" t="s">
        <v>38</v>
      </c>
      <c r="D123" s="66" t="s">
        <v>47</v>
      </c>
      <c r="E123" s="66"/>
      <c r="F123" s="66"/>
      <c r="G123" s="66"/>
      <c r="H123" s="28"/>
    </row>
    <row r="124" spans="2:9" ht="15.75" thickBot="1">
      <c r="B124" s="7"/>
      <c r="C124" s="8"/>
      <c r="D124" s="17" t="s">
        <v>40</v>
      </c>
      <c r="E124" s="19">
        <v>50372</v>
      </c>
      <c r="F124" s="10" t="s">
        <v>41</v>
      </c>
      <c r="G124" s="22">
        <v>6</v>
      </c>
      <c r="H124" s="9"/>
    </row>
    <row r="125" spans="2:9" ht="16.5" thickTop="1" thickBot="1">
      <c r="B125" s="7"/>
      <c r="C125" s="8"/>
      <c r="D125" s="8"/>
      <c r="E125" s="5">
        <f>E124*G124</f>
        <v>302232</v>
      </c>
      <c r="F125" s="10"/>
      <c r="G125" s="23">
        <v>1000</v>
      </c>
      <c r="H125" s="9"/>
    </row>
    <row r="126" spans="2:9" ht="15" customHeight="1" thickTop="1">
      <c r="B126" s="7"/>
      <c r="C126" s="8"/>
      <c r="D126" s="8"/>
      <c r="E126" s="56">
        <f>E125/G125</f>
        <v>302.23200000000003</v>
      </c>
      <c r="F126" s="10"/>
      <c r="G126" s="3"/>
      <c r="H126" s="9"/>
    </row>
    <row r="127" spans="2:9" ht="6" customHeight="1">
      <c r="B127" s="7"/>
      <c r="C127" s="8"/>
      <c r="D127" s="8"/>
      <c r="E127" s="19"/>
      <c r="F127" s="10"/>
      <c r="G127" s="3"/>
      <c r="H127" s="9"/>
    </row>
    <row r="128" spans="2:9">
      <c r="B128" s="7"/>
      <c r="C128" s="8"/>
      <c r="D128" s="8" t="s">
        <v>1</v>
      </c>
      <c r="E128" s="19" t="s">
        <v>42</v>
      </c>
      <c r="F128" s="10" t="s">
        <v>43</v>
      </c>
      <c r="G128" s="3">
        <v>410</v>
      </c>
      <c r="H128" s="9"/>
    </row>
    <row r="129" spans="2:8">
      <c r="B129" s="7"/>
      <c r="C129" s="8"/>
      <c r="D129" s="8" t="s">
        <v>3</v>
      </c>
      <c r="E129" s="10">
        <v>0.19</v>
      </c>
      <c r="F129" s="10" t="s">
        <v>43</v>
      </c>
      <c r="G129" s="3">
        <f>G128*E129</f>
        <v>77.900000000000006</v>
      </c>
      <c r="H129" s="9"/>
    </row>
    <row r="130" spans="2:8" ht="15.75" thickBot="1">
      <c r="B130" s="7"/>
      <c r="C130" s="8"/>
      <c r="D130" s="8" t="s">
        <v>44</v>
      </c>
      <c r="E130" s="19"/>
      <c r="F130" s="10" t="s">
        <v>43</v>
      </c>
      <c r="G130" s="3">
        <f>E126</f>
        <v>302.23200000000003</v>
      </c>
      <c r="H130" s="9"/>
    </row>
    <row r="131" spans="2:8" ht="15.75" thickTop="1">
      <c r="B131" s="7"/>
      <c r="C131" s="8"/>
      <c r="D131" s="34" t="s">
        <v>4</v>
      </c>
      <c r="E131" s="19" t="s">
        <v>45</v>
      </c>
      <c r="F131" s="10" t="s">
        <v>43</v>
      </c>
      <c r="G131" s="5">
        <f>SUM(G128:G130)</f>
        <v>790.13200000000006</v>
      </c>
      <c r="H131" s="9"/>
    </row>
    <row r="132" spans="2:8">
      <c r="B132" s="29"/>
      <c r="C132" s="30"/>
      <c r="D132" s="30"/>
      <c r="E132" s="35"/>
      <c r="F132" s="31"/>
      <c r="G132" s="32"/>
      <c r="H132" s="33"/>
    </row>
    <row r="133" spans="2:8">
      <c r="B133" s="25"/>
      <c r="C133" s="26" t="s">
        <v>21</v>
      </c>
      <c r="D133" s="66" t="s">
        <v>50</v>
      </c>
      <c r="E133" s="66"/>
      <c r="F133" s="66"/>
      <c r="G133" s="66"/>
      <c r="H133" s="28"/>
    </row>
    <row r="134" spans="2:8" ht="15.75" thickBot="1">
      <c r="B134" s="7"/>
      <c r="C134" s="8"/>
      <c r="D134" s="17" t="s">
        <v>40</v>
      </c>
      <c r="E134" s="19">
        <v>50372</v>
      </c>
      <c r="F134" s="10" t="s">
        <v>41</v>
      </c>
      <c r="G134" s="22">
        <v>6</v>
      </c>
      <c r="H134" s="9"/>
    </row>
    <row r="135" spans="2:8" ht="16.5" thickTop="1" thickBot="1">
      <c r="B135" s="7"/>
      <c r="C135" s="8"/>
      <c r="D135" s="8"/>
      <c r="E135" s="5">
        <f>E134*G134</f>
        <v>302232</v>
      </c>
      <c r="F135" s="10"/>
      <c r="G135" s="23">
        <v>1000</v>
      </c>
      <c r="H135" s="9"/>
    </row>
    <row r="136" spans="2:8" ht="15.75" thickTop="1">
      <c r="B136" s="7"/>
      <c r="C136" s="8"/>
      <c r="D136" s="8"/>
      <c r="E136" s="24">
        <f>E135/G135</f>
        <v>302.23200000000003</v>
      </c>
      <c r="F136" s="10"/>
      <c r="G136" s="3"/>
      <c r="H136" s="9"/>
    </row>
    <row r="137" spans="2:8" ht="6" customHeight="1">
      <c r="B137" s="7"/>
      <c r="C137" s="8"/>
      <c r="D137" s="8"/>
      <c r="E137" s="19"/>
      <c r="F137" s="10"/>
      <c r="G137" s="3"/>
      <c r="H137" s="9"/>
    </row>
    <row r="138" spans="2:8">
      <c r="B138" s="7"/>
      <c r="C138" s="8"/>
      <c r="D138" s="8" t="s">
        <v>1</v>
      </c>
      <c r="E138" s="19" t="s">
        <v>42</v>
      </c>
      <c r="F138" s="10" t="s">
        <v>43</v>
      </c>
      <c r="G138" s="3">
        <v>390</v>
      </c>
      <c r="H138" s="9"/>
    </row>
    <row r="139" spans="2:8">
      <c r="B139" s="7"/>
      <c r="C139" s="8"/>
      <c r="D139" s="8" t="s">
        <v>3</v>
      </c>
      <c r="E139" s="10">
        <v>0.19</v>
      </c>
      <c r="F139" s="10" t="s">
        <v>43</v>
      </c>
      <c r="G139" s="3">
        <f>G138*E139</f>
        <v>74.099999999999994</v>
      </c>
      <c r="H139" s="9"/>
    </row>
    <row r="140" spans="2:8" ht="15.75" thickBot="1">
      <c r="B140" s="7"/>
      <c r="C140" s="8"/>
      <c r="D140" s="8" t="s">
        <v>44</v>
      </c>
      <c r="E140" s="19"/>
      <c r="F140" s="10" t="s">
        <v>43</v>
      </c>
      <c r="G140" s="3">
        <f>E136</f>
        <v>302.23200000000003</v>
      </c>
      <c r="H140" s="9"/>
    </row>
    <row r="141" spans="2:8" ht="15.75" thickTop="1">
      <c r="B141" s="7"/>
      <c r="C141" s="8"/>
      <c r="D141" s="34" t="s">
        <v>4</v>
      </c>
      <c r="E141" s="19" t="s">
        <v>45</v>
      </c>
      <c r="F141" s="10" t="s">
        <v>43</v>
      </c>
      <c r="G141" s="5">
        <f>SUM(G138:G140)</f>
        <v>766.33200000000011</v>
      </c>
      <c r="H141" s="9"/>
    </row>
    <row r="142" spans="2:8" ht="6.75" customHeight="1" thickBot="1">
      <c r="B142" s="11"/>
      <c r="C142" s="12"/>
      <c r="D142" s="12"/>
      <c r="E142" s="20"/>
      <c r="F142" s="21"/>
      <c r="G142" s="13"/>
      <c r="H142" s="14"/>
    </row>
    <row r="143" spans="2:8" ht="16.5" thickTop="1" thickBot="1"/>
    <row r="144" spans="2:8" ht="15.75" thickTop="1">
      <c r="B144" s="73" t="s">
        <v>52</v>
      </c>
      <c r="C144" s="74"/>
      <c r="D144" s="74"/>
      <c r="E144" s="74"/>
      <c r="F144" s="74"/>
      <c r="G144" s="74"/>
      <c r="H144" s="75"/>
    </row>
    <row r="145" spans="2:10">
      <c r="B145" s="7"/>
      <c r="C145" s="8"/>
      <c r="D145" s="8"/>
      <c r="E145" s="10"/>
      <c r="F145" s="10"/>
      <c r="G145" s="3"/>
      <c r="H145" s="9"/>
    </row>
    <row r="146" spans="2:10">
      <c r="B146" s="7"/>
      <c r="C146" s="8"/>
      <c r="D146" s="8"/>
      <c r="E146" s="10"/>
      <c r="F146" s="10"/>
      <c r="G146" s="3"/>
      <c r="H146" s="9"/>
    </row>
    <row r="147" spans="2:10">
      <c r="B147" s="7"/>
      <c r="C147" s="8"/>
      <c r="D147" s="8"/>
      <c r="E147" s="10"/>
      <c r="F147" s="10"/>
      <c r="G147" s="3"/>
      <c r="H147" s="9"/>
    </row>
    <row r="148" spans="2:10">
      <c r="B148" s="7"/>
      <c r="C148" s="8"/>
      <c r="D148" s="8"/>
      <c r="E148" s="10"/>
      <c r="F148" s="10"/>
      <c r="G148" s="3"/>
      <c r="H148" s="9"/>
    </row>
    <row r="149" spans="2:10">
      <c r="B149" s="7"/>
      <c r="C149" s="8"/>
      <c r="D149" s="8"/>
      <c r="E149" s="10"/>
      <c r="F149" s="10"/>
      <c r="G149" s="3"/>
      <c r="H149" s="9"/>
    </row>
    <row r="150" spans="2:10">
      <c r="B150" s="7"/>
      <c r="C150" s="8"/>
      <c r="D150" s="8"/>
      <c r="E150" s="10"/>
      <c r="F150" s="10"/>
      <c r="G150" s="3"/>
      <c r="H150" s="9"/>
    </row>
    <row r="151" spans="2:10">
      <c r="B151" s="7"/>
      <c r="C151" s="8" t="s">
        <v>2</v>
      </c>
      <c r="D151" s="64" t="s">
        <v>54</v>
      </c>
      <c r="E151" s="64"/>
      <c r="F151" s="10" t="s">
        <v>43</v>
      </c>
      <c r="G151" s="3">
        <v>2000000</v>
      </c>
      <c r="H151" s="9"/>
    </row>
    <row r="152" spans="2:10">
      <c r="B152" s="7"/>
      <c r="C152" s="8"/>
      <c r="D152" s="8"/>
      <c r="E152" s="8">
        <v>6.6000000000000003E-2</v>
      </c>
      <c r="F152" s="10" t="s">
        <v>41</v>
      </c>
      <c r="G152" s="23">
        <v>6</v>
      </c>
      <c r="H152" s="9"/>
      <c r="J152" s="6" t="s">
        <v>69</v>
      </c>
    </row>
    <row r="153" spans="2:10">
      <c r="B153" s="7"/>
      <c r="C153" s="8"/>
      <c r="D153" s="8"/>
      <c r="E153" s="43">
        <f>E152*G152</f>
        <v>0.39600000000000002</v>
      </c>
      <c r="F153" s="10"/>
      <c r="G153" s="3"/>
      <c r="H153" s="9"/>
      <c r="I153" s="6">
        <v>0.99</v>
      </c>
      <c r="J153" s="6">
        <v>0.8</v>
      </c>
    </row>
    <row r="154" spans="2:10">
      <c r="B154" s="7"/>
      <c r="C154" s="8"/>
      <c r="D154" s="8"/>
      <c r="E154" s="10"/>
      <c r="F154" s="10"/>
      <c r="G154" s="3"/>
      <c r="H154" s="9"/>
    </row>
    <row r="155" spans="2:10">
      <c r="B155" s="7"/>
      <c r="C155" s="8"/>
      <c r="D155" s="64" t="s">
        <v>53</v>
      </c>
      <c r="E155" s="64"/>
      <c r="F155" s="10" t="s">
        <v>43</v>
      </c>
      <c r="G155" s="3">
        <v>2000000</v>
      </c>
      <c r="H155" s="9"/>
    </row>
    <row r="156" spans="2:10">
      <c r="B156" s="7"/>
      <c r="C156" s="8"/>
      <c r="D156" s="8"/>
      <c r="E156" s="8">
        <f>E153</f>
        <v>0.39600000000000002</v>
      </c>
      <c r="F156" s="10" t="s">
        <v>55</v>
      </c>
      <c r="G156" s="57">
        <f>G155*E156%</f>
        <v>7920</v>
      </c>
      <c r="H156" s="9"/>
    </row>
    <row r="157" spans="2:10">
      <c r="B157" s="7"/>
      <c r="C157" s="8"/>
      <c r="D157" s="69" t="s">
        <v>56</v>
      </c>
      <c r="E157" s="69"/>
      <c r="F157" s="69"/>
      <c r="G157" s="69"/>
      <c r="H157" s="9"/>
    </row>
    <row r="158" spans="2:10">
      <c r="B158" s="7"/>
      <c r="C158" s="8"/>
      <c r="D158" s="8"/>
      <c r="E158" s="8"/>
      <c r="F158" s="10"/>
      <c r="G158" s="3"/>
      <c r="H158" s="9"/>
    </row>
    <row r="159" spans="2:10">
      <c r="B159" s="25"/>
      <c r="C159" s="26" t="s">
        <v>9</v>
      </c>
      <c r="D159" s="76" t="s">
        <v>70</v>
      </c>
      <c r="E159" s="76"/>
      <c r="F159" s="27" t="s">
        <v>43</v>
      </c>
      <c r="G159" s="2">
        <v>30000</v>
      </c>
      <c r="H159" s="28"/>
    </row>
    <row r="160" spans="2:10">
      <c r="B160" s="7"/>
      <c r="C160" s="8"/>
      <c r="D160" s="17" t="s">
        <v>57</v>
      </c>
      <c r="E160" s="8">
        <v>6.6000000000000003E-2</v>
      </c>
      <c r="F160" s="10" t="s">
        <v>41</v>
      </c>
      <c r="G160" s="23">
        <v>18</v>
      </c>
      <c r="H160" s="9"/>
      <c r="I160" s="6" t="s">
        <v>71</v>
      </c>
    </row>
    <row r="161" spans="2:9">
      <c r="B161" s="7"/>
      <c r="C161" s="8"/>
      <c r="D161" s="8"/>
      <c r="E161" s="43">
        <f>E160*G160</f>
        <v>1.1880000000000002</v>
      </c>
      <c r="F161" s="10"/>
      <c r="G161" s="3"/>
      <c r="H161" s="9"/>
      <c r="I161" s="58">
        <v>8.0000000000000002E-3</v>
      </c>
    </row>
    <row r="162" spans="2:9">
      <c r="B162" s="7"/>
      <c r="C162" s="8"/>
      <c r="D162" s="64" t="s">
        <v>53</v>
      </c>
      <c r="E162" s="64"/>
      <c r="F162" s="10" t="s">
        <v>43</v>
      </c>
      <c r="G162" s="3">
        <f>G159</f>
        <v>30000</v>
      </c>
      <c r="H162" s="9"/>
    </row>
    <row r="163" spans="2:9">
      <c r="B163" s="7"/>
      <c r="C163" s="8"/>
      <c r="D163" s="42" t="s">
        <v>69</v>
      </c>
      <c r="E163" s="8">
        <v>0.8</v>
      </c>
      <c r="F163" s="10" t="s">
        <v>55</v>
      </c>
      <c r="G163" s="44">
        <f>G162*E163</f>
        <v>24000</v>
      </c>
      <c r="H163" s="9"/>
    </row>
    <row r="164" spans="2:9">
      <c r="B164" s="7"/>
      <c r="C164" s="8"/>
      <c r="D164" s="69" t="s">
        <v>56</v>
      </c>
      <c r="E164" s="69"/>
      <c r="F164" s="69"/>
      <c r="G164" s="69"/>
      <c r="H164" s="9"/>
    </row>
    <row r="165" spans="2:9" ht="5.25" customHeight="1" thickBot="1">
      <c r="B165" s="11"/>
      <c r="C165" s="12"/>
      <c r="D165" s="12"/>
      <c r="E165" s="21"/>
      <c r="F165" s="21"/>
      <c r="G165" s="13"/>
      <c r="H165" s="14"/>
    </row>
    <row r="166" spans="2:9" ht="16.5" thickTop="1" thickBot="1"/>
    <row r="167" spans="2:9" ht="15.75" thickTop="1">
      <c r="B167" s="70" t="s">
        <v>58</v>
      </c>
      <c r="C167" s="71"/>
      <c r="D167" s="71"/>
      <c r="E167" s="71"/>
      <c r="F167" s="71"/>
      <c r="G167" s="71"/>
      <c r="H167" s="72"/>
    </row>
    <row r="168" spans="2:9">
      <c r="B168" s="7"/>
      <c r="C168" s="66" t="s">
        <v>61</v>
      </c>
      <c r="D168" s="66"/>
      <c r="E168" s="66"/>
      <c r="F168" s="66"/>
      <c r="G168" s="66"/>
      <c r="H168" s="9"/>
    </row>
    <row r="169" spans="2:9">
      <c r="B169" s="7"/>
      <c r="C169" s="36" t="s">
        <v>7</v>
      </c>
      <c r="D169" s="66" t="s">
        <v>59</v>
      </c>
      <c r="E169" s="66"/>
      <c r="F169" s="66"/>
      <c r="G169" s="66"/>
      <c r="H169" s="9"/>
    </row>
    <row r="170" spans="2:9">
      <c r="B170" s="7"/>
      <c r="C170" s="8"/>
      <c r="D170" s="68" t="s">
        <v>60</v>
      </c>
      <c r="E170" s="68"/>
      <c r="F170" s="10" t="s">
        <v>43</v>
      </c>
      <c r="G170" s="3">
        <v>500000</v>
      </c>
      <c r="H170" s="9"/>
    </row>
    <row r="171" spans="2:9">
      <c r="B171" s="7"/>
      <c r="C171" s="8"/>
      <c r="D171" s="68" t="s">
        <v>62</v>
      </c>
      <c r="E171" s="68"/>
      <c r="F171" s="10" t="s">
        <v>43</v>
      </c>
      <c r="G171" s="3">
        <v>20000</v>
      </c>
      <c r="H171" s="9"/>
    </row>
    <row r="172" spans="2:9">
      <c r="B172" s="7"/>
      <c r="C172" s="8"/>
      <c r="D172" s="68" t="s">
        <v>63</v>
      </c>
      <c r="E172" s="68"/>
      <c r="F172" s="10" t="s">
        <v>43</v>
      </c>
      <c r="G172" s="3">
        <v>15000</v>
      </c>
      <c r="H172" s="9"/>
    </row>
    <row r="173" spans="2:9">
      <c r="B173" s="7"/>
      <c r="C173" s="8"/>
      <c r="D173" s="64" t="s">
        <v>59</v>
      </c>
      <c r="E173" s="64"/>
      <c r="F173" s="10" t="s">
        <v>43</v>
      </c>
      <c r="G173" s="47">
        <f>SUM(G170:G172)</f>
        <v>535000</v>
      </c>
      <c r="H173" s="9"/>
    </row>
    <row r="174" spans="2:9" ht="5.25" customHeight="1">
      <c r="B174" s="7"/>
      <c r="C174" s="8"/>
      <c r="D174" s="8"/>
      <c r="E174" s="10"/>
      <c r="F174" s="10"/>
      <c r="G174" s="3"/>
      <c r="H174" s="9"/>
    </row>
    <row r="175" spans="2:9">
      <c r="B175" s="7"/>
      <c r="C175" s="8"/>
      <c r="D175" s="66" t="s">
        <v>64</v>
      </c>
      <c r="E175" s="66"/>
      <c r="F175" s="66"/>
      <c r="G175" s="66"/>
      <c r="H175" s="9"/>
    </row>
    <row r="176" spans="2:9">
      <c r="B176" s="7"/>
      <c r="C176" s="8"/>
      <c r="D176" s="17" t="s">
        <v>59</v>
      </c>
      <c r="E176" s="45">
        <f>G173</f>
        <v>535000</v>
      </c>
      <c r="F176" s="10" t="s">
        <v>41</v>
      </c>
      <c r="G176" s="59">
        <v>0.06</v>
      </c>
      <c r="H176" s="9"/>
    </row>
    <row r="177" spans="2:8">
      <c r="B177" s="7"/>
      <c r="C177" s="8"/>
      <c r="D177" s="8"/>
      <c r="E177" s="60">
        <f>E176*G176</f>
        <v>32100</v>
      </c>
      <c r="F177" s="10"/>
      <c r="G177" s="3"/>
      <c r="H177" s="9"/>
    </row>
    <row r="178" spans="2:8" ht="3.75" customHeight="1">
      <c r="B178" s="7"/>
      <c r="C178" s="8"/>
      <c r="D178" s="8"/>
      <c r="E178" s="8"/>
      <c r="F178" s="10"/>
      <c r="G178" s="3"/>
      <c r="H178" s="9"/>
    </row>
    <row r="179" spans="2:8">
      <c r="B179" s="7"/>
      <c r="C179" s="8"/>
      <c r="D179" s="66" t="s">
        <v>3</v>
      </c>
      <c r="E179" s="66"/>
      <c r="F179" s="66"/>
      <c r="G179" s="66"/>
      <c r="H179" s="9"/>
    </row>
    <row r="180" spans="2:8">
      <c r="B180" s="7"/>
      <c r="C180" s="8"/>
      <c r="D180" s="17" t="s">
        <v>59</v>
      </c>
      <c r="E180" s="3">
        <f>G173</f>
        <v>535000</v>
      </c>
      <c r="F180" s="10"/>
      <c r="G180" s="3"/>
      <c r="H180" s="9"/>
    </row>
    <row r="181" spans="2:8">
      <c r="B181" s="7"/>
      <c r="C181" s="8"/>
      <c r="D181" s="17" t="s">
        <v>64</v>
      </c>
      <c r="E181" s="8">
        <f>E177</f>
        <v>32100</v>
      </c>
      <c r="F181" s="10"/>
      <c r="G181" s="3"/>
      <c r="H181" s="9"/>
    </row>
    <row r="182" spans="2:8">
      <c r="B182" s="7"/>
      <c r="C182" s="8"/>
      <c r="D182" s="8"/>
      <c r="E182" s="2">
        <f>E180+E181</f>
        <v>567100</v>
      </c>
      <c r="F182" s="10" t="s">
        <v>41</v>
      </c>
      <c r="G182" s="46">
        <v>0.19</v>
      </c>
      <c r="H182" s="9"/>
    </row>
    <row r="183" spans="2:8">
      <c r="B183" s="7"/>
      <c r="C183" s="8"/>
      <c r="D183" s="8"/>
      <c r="E183" s="62">
        <f>E182*G182</f>
        <v>107749</v>
      </c>
      <c r="F183" s="10"/>
      <c r="G183" s="3"/>
      <c r="H183" s="9"/>
    </row>
    <row r="184" spans="2:8" ht="5.25" customHeight="1">
      <c r="B184" s="7"/>
      <c r="C184" s="8"/>
      <c r="D184" s="8"/>
      <c r="E184" s="8"/>
      <c r="F184" s="10"/>
      <c r="G184" s="3"/>
      <c r="H184" s="9"/>
    </row>
    <row r="185" spans="2:8">
      <c r="B185" s="7"/>
      <c r="C185" s="8"/>
      <c r="D185" s="66" t="s">
        <v>65</v>
      </c>
      <c r="E185" s="66"/>
      <c r="F185" s="66"/>
      <c r="G185" s="66"/>
      <c r="H185" s="9"/>
    </row>
    <row r="186" spans="2:8">
      <c r="B186" s="7"/>
      <c r="C186" s="8"/>
      <c r="D186" s="64" t="str">
        <f>D169</f>
        <v>CIF</v>
      </c>
      <c r="E186" s="64"/>
      <c r="F186" s="10" t="s">
        <v>43</v>
      </c>
      <c r="G186" s="37">
        <f>G173</f>
        <v>535000</v>
      </c>
      <c r="H186" s="9"/>
    </row>
    <row r="187" spans="2:8">
      <c r="B187" s="7"/>
      <c r="C187" s="8"/>
      <c r="D187" s="64" t="str">
        <f>D175</f>
        <v>AD VALOREM</v>
      </c>
      <c r="E187" s="64"/>
      <c r="F187" s="10" t="s">
        <v>43</v>
      </c>
      <c r="G187" s="61">
        <f>E177</f>
        <v>32100</v>
      </c>
      <c r="H187" s="9"/>
    </row>
    <row r="188" spans="2:8">
      <c r="B188" s="7"/>
      <c r="C188" s="8"/>
      <c r="D188" s="64" t="str">
        <f>D179</f>
        <v>IVA</v>
      </c>
      <c r="E188" s="64"/>
      <c r="F188" s="10" t="s">
        <v>43</v>
      </c>
      <c r="G188" s="62">
        <f>E183</f>
        <v>107749</v>
      </c>
      <c r="H188" s="9"/>
    </row>
    <row r="189" spans="2:8">
      <c r="B189" s="7"/>
      <c r="C189" s="8"/>
      <c r="D189" s="65" t="s">
        <v>66</v>
      </c>
      <c r="E189" s="65"/>
      <c r="F189" s="50" t="s">
        <v>43</v>
      </c>
      <c r="G189" s="51">
        <f>SUM(G186:G188)</f>
        <v>674849</v>
      </c>
      <c r="H189" s="9"/>
    </row>
    <row r="190" spans="2:8">
      <c r="B190" s="7"/>
      <c r="C190" s="8"/>
      <c r="D190" s="8"/>
      <c r="E190" s="8"/>
      <c r="F190" s="10"/>
      <c r="G190" s="3"/>
      <c r="H190" s="9"/>
    </row>
    <row r="191" spans="2:8">
      <c r="B191" s="25"/>
      <c r="C191" s="43" t="s">
        <v>9</v>
      </c>
      <c r="D191" s="67" t="s">
        <v>59</v>
      </c>
      <c r="E191" s="67"/>
      <c r="F191" s="67"/>
      <c r="G191" s="67"/>
      <c r="H191" s="28"/>
    </row>
    <row r="192" spans="2:8">
      <c r="B192" s="7"/>
      <c r="C192" s="8"/>
      <c r="D192" s="68" t="s">
        <v>60</v>
      </c>
      <c r="E192" s="68"/>
      <c r="F192" s="10" t="s">
        <v>43</v>
      </c>
      <c r="G192" s="3">
        <v>200000</v>
      </c>
      <c r="H192" s="9"/>
    </row>
    <row r="193" spans="2:8">
      <c r="B193" s="7"/>
      <c r="C193" s="8"/>
      <c r="D193" s="68" t="s">
        <v>62</v>
      </c>
      <c r="E193" s="68"/>
      <c r="F193" s="10" t="s">
        <v>43</v>
      </c>
      <c r="G193" s="3">
        <v>12000</v>
      </c>
      <c r="H193" s="9"/>
    </row>
    <row r="194" spans="2:8">
      <c r="B194" s="7"/>
      <c r="C194" s="8"/>
      <c r="D194" s="68" t="s">
        <v>63</v>
      </c>
      <c r="E194" s="68"/>
      <c r="F194" s="10" t="s">
        <v>43</v>
      </c>
      <c r="G194" s="3">
        <v>20000</v>
      </c>
      <c r="H194" s="9"/>
    </row>
    <row r="195" spans="2:8">
      <c r="B195" s="7"/>
      <c r="C195" s="8"/>
      <c r="D195" s="64" t="s">
        <v>59</v>
      </c>
      <c r="E195" s="64"/>
      <c r="F195" s="10" t="s">
        <v>43</v>
      </c>
      <c r="G195" s="47">
        <f>SUM(G192:G194)</f>
        <v>232000</v>
      </c>
      <c r="H195" s="9"/>
    </row>
    <row r="196" spans="2:8">
      <c r="B196" s="7"/>
      <c r="C196" s="8"/>
      <c r="D196" s="8"/>
      <c r="E196" s="10"/>
      <c r="F196" s="10"/>
      <c r="G196" s="3"/>
      <c r="H196" s="9"/>
    </row>
    <row r="197" spans="2:8">
      <c r="B197" s="7"/>
      <c r="C197" s="8"/>
      <c r="D197" s="66" t="s">
        <v>64</v>
      </c>
      <c r="E197" s="66"/>
      <c r="F197" s="66"/>
      <c r="G197" s="66"/>
      <c r="H197" s="9"/>
    </row>
    <row r="198" spans="2:8">
      <c r="B198" s="7"/>
      <c r="C198" s="8"/>
      <c r="D198" s="17" t="s">
        <v>59</v>
      </c>
      <c r="E198" s="52">
        <f>G195</f>
        <v>232000</v>
      </c>
      <c r="F198" s="10" t="s">
        <v>41</v>
      </c>
      <c r="G198" s="53">
        <v>0.06</v>
      </c>
      <c r="H198" s="9"/>
    </row>
    <row r="199" spans="2:8">
      <c r="B199" s="7"/>
      <c r="C199" s="8"/>
      <c r="D199" s="8"/>
      <c r="E199" s="48">
        <f>E198*G198</f>
        <v>13920</v>
      </c>
      <c r="F199" s="10"/>
      <c r="G199" s="3"/>
      <c r="H199" s="9"/>
    </row>
    <row r="200" spans="2:8">
      <c r="B200" s="7"/>
      <c r="C200" s="8"/>
      <c r="D200" s="8"/>
      <c r="E200" s="8"/>
      <c r="F200" s="10"/>
      <c r="G200" s="3"/>
      <c r="H200" s="9"/>
    </row>
    <row r="201" spans="2:8">
      <c r="B201" s="7"/>
      <c r="C201" s="8"/>
      <c r="D201" s="66" t="s">
        <v>3</v>
      </c>
      <c r="E201" s="66"/>
      <c r="F201" s="66"/>
      <c r="G201" s="66"/>
      <c r="H201" s="9"/>
    </row>
    <row r="202" spans="2:8">
      <c r="B202" s="7"/>
      <c r="C202" s="8"/>
      <c r="D202" s="17" t="s">
        <v>59</v>
      </c>
      <c r="E202" s="54">
        <f>G195</f>
        <v>232000</v>
      </c>
      <c r="F202" s="10"/>
      <c r="G202" s="3"/>
      <c r="H202" s="9"/>
    </row>
    <row r="203" spans="2:8">
      <c r="B203" s="7"/>
      <c r="C203" s="8"/>
      <c r="D203" s="17" t="s">
        <v>64</v>
      </c>
      <c r="E203" s="55">
        <f>E199</f>
        <v>13920</v>
      </c>
      <c r="F203" s="10"/>
      <c r="G203" s="3"/>
      <c r="H203" s="9"/>
    </row>
    <row r="204" spans="2:8">
      <c r="B204" s="7"/>
      <c r="C204" s="8"/>
      <c r="D204" s="8"/>
      <c r="E204" s="49">
        <f>SUM(E202:E203)</f>
        <v>245920</v>
      </c>
      <c r="F204" s="10" t="s">
        <v>41</v>
      </c>
      <c r="G204" s="53">
        <v>0.19</v>
      </c>
      <c r="H204" s="9"/>
    </row>
    <row r="205" spans="2:8">
      <c r="B205" s="7"/>
      <c r="C205" s="8"/>
      <c r="D205" s="8"/>
      <c r="E205" s="63">
        <f>E204*G204</f>
        <v>46724.800000000003</v>
      </c>
      <c r="F205" s="10"/>
      <c r="G205" s="3"/>
      <c r="H205" s="9"/>
    </row>
    <row r="206" spans="2:8">
      <c r="B206" s="7"/>
      <c r="C206" s="8"/>
      <c r="D206" s="8"/>
      <c r="E206" s="8"/>
      <c r="F206" s="10"/>
      <c r="G206" s="3"/>
      <c r="H206" s="9"/>
    </row>
    <row r="207" spans="2:8">
      <c r="B207" s="7"/>
      <c r="C207" s="8"/>
      <c r="D207" s="66" t="s">
        <v>65</v>
      </c>
      <c r="E207" s="66"/>
      <c r="F207" s="66"/>
      <c r="G207" s="66"/>
      <c r="H207" s="9"/>
    </row>
    <row r="208" spans="2:8">
      <c r="B208" s="7"/>
      <c r="C208" s="8"/>
      <c r="D208" s="64" t="str">
        <f>D191</f>
        <v>CIF</v>
      </c>
      <c r="E208" s="64"/>
      <c r="F208" s="10" t="s">
        <v>43</v>
      </c>
      <c r="G208" s="54">
        <f>G195</f>
        <v>232000</v>
      </c>
      <c r="H208" s="9"/>
    </row>
    <row r="209" spans="2:8">
      <c r="B209" s="7"/>
      <c r="C209" s="8"/>
      <c r="D209" s="64" t="str">
        <f>D197</f>
        <v>AD VALOREM</v>
      </c>
      <c r="E209" s="64"/>
      <c r="F209" s="10" t="s">
        <v>43</v>
      </c>
      <c r="G209" s="54">
        <f>E199</f>
        <v>13920</v>
      </c>
      <c r="H209" s="9"/>
    </row>
    <row r="210" spans="2:8">
      <c r="B210" s="7"/>
      <c r="C210" s="8"/>
      <c r="D210" s="64" t="str">
        <f>D201</f>
        <v>IVA</v>
      </c>
      <c r="E210" s="64"/>
      <c r="F210" s="10" t="s">
        <v>43</v>
      </c>
      <c r="G210" s="54">
        <f>E205</f>
        <v>46724.800000000003</v>
      </c>
      <c r="H210" s="9"/>
    </row>
    <row r="211" spans="2:8">
      <c r="B211" s="7"/>
      <c r="C211" s="8"/>
      <c r="D211" s="65" t="s">
        <v>66</v>
      </c>
      <c r="E211" s="65"/>
      <c r="F211" s="50" t="s">
        <v>43</v>
      </c>
      <c r="G211" s="51">
        <f>SUM(G208:G210)</f>
        <v>292644.8</v>
      </c>
      <c r="H211" s="9"/>
    </row>
    <row r="212" spans="2:8">
      <c r="B212" s="7"/>
      <c r="C212" s="8"/>
      <c r="D212" s="8"/>
      <c r="E212" s="8"/>
      <c r="F212" s="10"/>
      <c r="G212" s="3"/>
      <c r="H212" s="9"/>
    </row>
    <row r="213" spans="2:8">
      <c r="B213" s="25"/>
      <c r="C213" s="43" t="s">
        <v>38</v>
      </c>
      <c r="D213" s="67" t="s">
        <v>59</v>
      </c>
      <c r="E213" s="67"/>
      <c r="F213" s="67"/>
      <c r="G213" s="67"/>
      <c r="H213" s="9"/>
    </row>
    <row r="214" spans="2:8">
      <c r="B214" s="7"/>
      <c r="C214" s="8"/>
      <c r="D214" s="68" t="s">
        <v>60</v>
      </c>
      <c r="E214" s="68"/>
      <c r="F214" s="10" t="s">
        <v>43</v>
      </c>
      <c r="G214" s="3">
        <v>730000</v>
      </c>
      <c r="H214" s="9"/>
    </row>
    <row r="215" spans="2:8">
      <c r="B215" s="7"/>
      <c r="C215" s="8"/>
      <c r="D215" s="68" t="s">
        <v>62</v>
      </c>
      <c r="E215" s="68"/>
      <c r="F215" s="10" t="s">
        <v>43</v>
      </c>
      <c r="G215" s="3">
        <v>55000</v>
      </c>
      <c r="H215" s="9"/>
    </row>
    <row r="216" spans="2:8">
      <c r="B216" s="7"/>
      <c r="C216" s="8"/>
      <c r="D216" s="68" t="s">
        <v>63</v>
      </c>
      <c r="E216" s="68"/>
      <c r="F216" s="10" t="s">
        <v>43</v>
      </c>
      <c r="G216" s="3">
        <v>23000</v>
      </c>
      <c r="H216" s="9"/>
    </row>
    <row r="217" spans="2:8">
      <c r="B217" s="7"/>
      <c r="C217" s="8"/>
      <c r="D217" s="64" t="s">
        <v>59</v>
      </c>
      <c r="E217" s="64"/>
      <c r="F217" s="10" t="s">
        <v>43</v>
      </c>
      <c r="G217" s="47"/>
      <c r="H217" s="9"/>
    </row>
    <row r="218" spans="2:8">
      <c r="B218" s="7"/>
      <c r="C218" s="8"/>
      <c r="D218" s="8"/>
      <c r="E218" s="10"/>
      <c r="F218" s="10"/>
      <c r="G218" s="3"/>
      <c r="H218" s="9"/>
    </row>
    <row r="219" spans="2:8">
      <c r="B219" s="7"/>
      <c r="C219" s="8"/>
      <c r="D219" s="66" t="s">
        <v>64</v>
      </c>
      <c r="E219" s="66"/>
      <c r="F219" s="66"/>
      <c r="G219" s="66"/>
      <c r="H219" s="9"/>
    </row>
    <row r="220" spans="2:8">
      <c r="B220" s="7"/>
      <c r="C220" s="8"/>
      <c r="D220" s="17" t="s">
        <v>59</v>
      </c>
      <c r="E220" s="52"/>
      <c r="F220" s="10" t="s">
        <v>41</v>
      </c>
      <c r="G220" s="53"/>
      <c r="H220" s="9"/>
    </row>
    <row r="221" spans="2:8">
      <c r="B221" s="7"/>
      <c r="C221" s="8"/>
      <c r="D221" s="8"/>
      <c r="E221" s="48"/>
      <c r="F221" s="10"/>
      <c r="G221" s="3"/>
      <c r="H221" s="9"/>
    </row>
    <row r="222" spans="2:8">
      <c r="B222" s="7"/>
      <c r="C222" s="8"/>
      <c r="D222" s="8"/>
      <c r="E222" s="8"/>
      <c r="F222" s="10"/>
      <c r="G222" s="3"/>
      <c r="H222" s="9"/>
    </row>
    <row r="223" spans="2:8">
      <c r="B223" s="7"/>
      <c r="C223" s="8"/>
      <c r="D223" s="66" t="s">
        <v>3</v>
      </c>
      <c r="E223" s="66"/>
      <c r="F223" s="66"/>
      <c r="G223" s="66"/>
      <c r="H223" s="9"/>
    </row>
    <row r="224" spans="2:8">
      <c r="B224" s="7"/>
      <c r="C224" s="8"/>
      <c r="D224" s="17" t="s">
        <v>59</v>
      </c>
      <c r="E224" s="54"/>
      <c r="F224" s="10"/>
      <c r="G224" s="3"/>
      <c r="H224" s="9"/>
    </row>
    <row r="225" spans="2:8">
      <c r="B225" s="7"/>
      <c r="C225" s="8"/>
      <c r="D225" s="17" t="s">
        <v>64</v>
      </c>
      <c r="E225" s="55"/>
      <c r="F225" s="10"/>
      <c r="G225" s="3"/>
      <c r="H225" s="9"/>
    </row>
    <row r="226" spans="2:8">
      <c r="B226" s="7"/>
      <c r="C226" s="8"/>
      <c r="D226" s="8"/>
      <c r="E226" s="49"/>
      <c r="F226" s="10" t="s">
        <v>41</v>
      </c>
      <c r="G226" s="53"/>
      <c r="H226" s="9"/>
    </row>
    <row r="227" spans="2:8">
      <c r="B227" s="7"/>
      <c r="C227" s="8"/>
      <c r="D227" s="8"/>
      <c r="E227" s="37"/>
      <c r="F227" s="10"/>
      <c r="G227" s="3"/>
      <c r="H227" s="9"/>
    </row>
    <row r="228" spans="2:8">
      <c r="B228" s="7"/>
      <c r="C228" s="8"/>
      <c r="D228" s="8"/>
      <c r="E228" s="8"/>
      <c r="F228" s="10"/>
      <c r="G228" s="3"/>
      <c r="H228" s="9"/>
    </row>
    <row r="229" spans="2:8">
      <c r="B229" s="7"/>
      <c r="C229" s="8"/>
      <c r="D229" s="66" t="s">
        <v>65</v>
      </c>
      <c r="E229" s="66"/>
      <c r="F229" s="66"/>
      <c r="G229" s="66"/>
      <c r="H229" s="9"/>
    </row>
    <row r="230" spans="2:8">
      <c r="B230" s="7"/>
      <c r="C230" s="8"/>
      <c r="D230" s="64" t="str">
        <f>D213</f>
        <v>CIF</v>
      </c>
      <c r="E230" s="64"/>
      <c r="F230" s="10" t="s">
        <v>43</v>
      </c>
      <c r="G230" s="54"/>
      <c r="H230" s="9"/>
    </row>
    <row r="231" spans="2:8">
      <c r="B231" s="7"/>
      <c r="C231" s="8"/>
      <c r="D231" s="64" t="str">
        <f>D219</f>
        <v>AD VALOREM</v>
      </c>
      <c r="E231" s="64"/>
      <c r="F231" s="10" t="s">
        <v>43</v>
      </c>
      <c r="G231" s="54"/>
      <c r="H231" s="9"/>
    </row>
    <row r="232" spans="2:8">
      <c r="B232" s="7"/>
      <c r="C232" s="8"/>
      <c r="D232" s="64" t="str">
        <f>D223</f>
        <v>IVA</v>
      </c>
      <c r="E232" s="64"/>
      <c r="F232" s="10" t="s">
        <v>43</v>
      </c>
      <c r="G232" s="54"/>
      <c r="H232" s="9"/>
    </row>
    <row r="233" spans="2:8">
      <c r="B233" s="7"/>
      <c r="C233" s="8"/>
      <c r="D233" s="65" t="s">
        <v>66</v>
      </c>
      <c r="E233" s="65"/>
      <c r="F233" s="50" t="s">
        <v>43</v>
      </c>
      <c r="G233" s="51"/>
      <c r="H233" s="9"/>
    </row>
    <row r="234" spans="2:8">
      <c r="B234" s="7"/>
      <c r="C234" s="8"/>
      <c r="D234" s="8"/>
      <c r="E234" s="8"/>
      <c r="F234" s="10"/>
      <c r="G234" s="3"/>
      <c r="H234" s="9"/>
    </row>
    <row r="235" spans="2:8">
      <c r="B235" s="25"/>
      <c r="C235" s="43" t="s">
        <v>28</v>
      </c>
      <c r="D235" s="67" t="s">
        <v>59</v>
      </c>
      <c r="E235" s="67"/>
      <c r="F235" s="67"/>
      <c r="G235" s="67"/>
      <c r="H235" s="9"/>
    </row>
    <row r="236" spans="2:8">
      <c r="B236" s="7"/>
      <c r="C236" s="8"/>
      <c r="D236" s="68" t="s">
        <v>60</v>
      </c>
      <c r="E236" s="68"/>
      <c r="F236" s="10" t="s">
        <v>43</v>
      </c>
      <c r="G236" s="3">
        <v>260000</v>
      </c>
      <c r="H236" s="9"/>
    </row>
    <row r="237" spans="2:8">
      <c r="B237" s="7"/>
      <c r="C237" s="8"/>
      <c r="D237" s="68" t="s">
        <v>62</v>
      </c>
      <c r="E237" s="68"/>
      <c r="F237" s="10" t="s">
        <v>43</v>
      </c>
      <c r="G237" s="3">
        <v>44000</v>
      </c>
      <c r="H237" s="9"/>
    </row>
    <row r="238" spans="2:8">
      <c r="B238" s="7"/>
      <c r="C238" s="8"/>
      <c r="D238" s="68" t="s">
        <v>63</v>
      </c>
      <c r="E238" s="68"/>
      <c r="F238" s="10" t="s">
        <v>43</v>
      </c>
      <c r="G238" s="3">
        <v>52000</v>
      </c>
      <c r="H238" s="9"/>
    </row>
    <row r="239" spans="2:8">
      <c r="B239" s="7"/>
      <c r="C239" s="8"/>
      <c r="D239" s="64" t="s">
        <v>59</v>
      </c>
      <c r="E239" s="64"/>
      <c r="F239" s="10" t="s">
        <v>43</v>
      </c>
      <c r="G239" s="47"/>
      <c r="H239" s="9"/>
    </row>
    <row r="240" spans="2:8">
      <c r="B240" s="7"/>
      <c r="C240" s="8"/>
      <c r="D240" s="8"/>
      <c r="E240" s="10"/>
      <c r="F240" s="10"/>
      <c r="G240" s="3"/>
      <c r="H240" s="9"/>
    </row>
    <row r="241" spans="2:8">
      <c r="B241" s="7"/>
      <c r="C241" s="8"/>
      <c r="D241" s="66" t="s">
        <v>64</v>
      </c>
      <c r="E241" s="66"/>
      <c r="F241" s="66"/>
      <c r="G241" s="66"/>
      <c r="H241" s="9"/>
    </row>
    <row r="242" spans="2:8">
      <c r="B242" s="7"/>
      <c r="C242" s="8"/>
      <c r="D242" s="17" t="s">
        <v>59</v>
      </c>
      <c r="E242" s="52"/>
      <c r="F242" s="10" t="s">
        <v>41</v>
      </c>
      <c r="G242" s="53"/>
      <c r="H242" s="9"/>
    </row>
    <row r="243" spans="2:8">
      <c r="B243" s="7"/>
      <c r="C243" s="8"/>
      <c r="D243" s="8"/>
      <c r="E243" s="48"/>
      <c r="F243" s="10"/>
      <c r="G243" s="3"/>
      <c r="H243" s="9"/>
    </row>
    <row r="244" spans="2:8">
      <c r="B244" s="7"/>
      <c r="C244" s="8"/>
      <c r="D244" s="8"/>
      <c r="E244" s="8"/>
      <c r="F244" s="10"/>
      <c r="G244" s="3"/>
      <c r="H244" s="9"/>
    </row>
    <row r="245" spans="2:8">
      <c r="B245" s="7"/>
      <c r="C245" s="8"/>
      <c r="D245" s="66" t="s">
        <v>3</v>
      </c>
      <c r="E245" s="66"/>
      <c r="F245" s="66"/>
      <c r="G245" s="66"/>
      <c r="H245" s="9"/>
    </row>
    <row r="246" spans="2:8">
      <c r="B246" s="7"/>
      <c r="C246" s="8"/>
      <c r="D246" s="17" t="s">
        <v>59</v>
      </c>
      <c r="E246" s="54"/>
      <c r="F246" s="10"/>
      <c r="G246" s="3"/>
      <c r="H246" s="9"/>
    </row>
    <row r="247" spans="2:8">
      <c r="B247" s="7"/>
      <c r="C247" s="8"/>
      <c r="D247" s="17" t="s">
        <v>64</v>
      </c>
      <c r="E247" s="55"/>
      <c r="F247" s="10"/>
      <c r="G247" s="3"/>
      <c r="H247" s="9"/>
    </row>
    <row r="248" spans="2:8">
      <c r="B248" s="7"/>
      <c r="C248" s="8"/>
      <c r="D248" s="8"/>
      <c r="E248" s="49"/>
      <c r="F248" s="10" t="s">
        <v>41</v>
      </c>
      <c r="G248" s="53"/>
      <c r="H248" s="9"/>
    </row>
    <row r="249" spans="2:8">
      <c r="B249" s="7"/>
      <c r="C249" s="8"/>
      <c r="D249" s="8"/>
      <c r="E249" s="37"/>
      <c r="F249" s="10"/>
      <c r="G249" s="3"/>
      <c r="H249" s="9"/>
    </row>
    <row r="250" spans="2:8">
      <c r="B250" s="7"/>
      <c r="C250" s="8"/>
      <c r="D250" s="8"/>
      <c r="E250" s="8"/>
      <c r="F250" s="10"/>
      <c r="G250" s="3"/>
      <c r="H250" s="9"/>
    </row>
    <row r="251" spans="2:8">
      <c r="B251" s="7"/>
      <c r="C251" s="8"/>
      <c r="D251" s="66" t="s">
        <v>65</v>
      </c>
      <c r="E251" s="66"/>
      <c r="F251" s="66"/>
      <c r="G251" s="66"/>
      <c r="H251" s="9"/>
    </row>
    <row r="252" spans="2:8">
      <c r="B252" s="7"/>
      <c r="C252" s="8"/>
      <c r="D252" s="64" t="str">
        <f>D235</f>
        <v>CIF</v>
      </c>
      <c r="E252" s="64"/>
      <c r="F252" s="10" t="s">
        <v>43</v>
      </c>
      <c r="G252" s="54"/>
      <c r="H252" s="9"/>
    </row>
    <row r="253" spans="2:8">
      <c r="B253" s="7"/>
      <c r="C253" s="8"/>
      <c r="D253" s="64" t="str">
        <f>D241</f>
        <v>AD VALOREM</v>
      </c>
      <c r="E253" s="64"/>
      <c r="F253" s="10" t="s">
        <v>43</v>
      </c>
      <c r="G253" s="54"/>
      <c r="H253" s="9"/>
    </row>
    <row r="254" spans="2:8">
      <c r="B254" s="7"/>
      <c r="C254" s="8"/>
      <c r="D254" s="64" t="str">
        <f>D245</f>
        <v>IVA</v>
      </c>
      <c r="E254" s="64"/>
      <c r="F254" s="10" t="s">
        <v>43</v>
      </c>
      <c r="G254" s="54"/>
      <c r="H254" s="9"/>
    </row>
    <row r="255" spans="2:8">
      <c r="B255" s="7"/>
      <c r="C255" s="8"/>
      <c r="D255" s="65" t="s">
        <v>66</v>
      </c>
      <c r="E255" s="65"/>
      <c r="F255" s="50" t="s">
        <v>43</v>
      </c>
      <c r="G255" s="51"/>
      <c r="H255" s="9"/>
    </row>
    <row r="256" spans="2:8">
      <c r="B256" s="7"/>
      <c r="C256" s="8"/>
      <c r="D256" s="8"/>
      <c r="E256" s="8"/>
      <c r="F256" s="10"/>
      <c r="G256" s="3"/>
      <c r="H256" s="9"/>
    </row>
    <row r="257" spans="2:8">
      <c r="B257" s="25"/>
      <c r="C257" s="43" t="s">
        <v>67</v>
      </c>
      <c r="D257" s="67" t="s">
        <v>59</v>
      </c>
      <c r="E257" s="67"/>
      <c r="F257" s="67"/>
      <c r="G257" s="67"/>
      <c r="H257" s="9"/>
    </row>
    <row r="258" spans="2:8">
      <c r="B258" s="7"/>
      <c r="C258" s="8"/>
      <c r="D258" s="68" t="s">
        <v>60</v>
      </c>
      <c r="E258" s="68"/>
      <c r="F258" s="10" t="s">
        <v>43</v>
      </c>
      <c r="G258" s="3">
        <v>70000</v>
      </c>
      <c r="H258" s="9"/>
    </row>
    <row r="259" spans="2:8">
      <c r="B259" s="7"/>
      <c r="C259" s="8"/>
      <c r="D259" s="68" t="s">
        <v>62</v>
      </c>
      <c r="E259" s="68"/>
      <c r="F259" s="10" t="s">
        <v>43</v>
      </c>
      <c r="G259" s="3">
        <v>10000</v>
      </c>
      <c r="H259" s="9"/>
    </row>
    <row r="260" spans="2:8">
      <c r="B260" s="7"/>
      <c r="C260" s="8"/>
      <c r="D260" s="68" t="s">
        <v>63</v>
      </c>
      <c r="E260" s="68"/>
      <c r="F260" s="10" t="s">
        <v>43</v>
      </c>
      <c r="G260" s="3">
        <v>8000</v>
      </c>
      <c r="H260" s="9"/>
    </row>
    <row r="261" spans="2:8">
      <c r="B261" s="7"/>
      <c r="C261" s="8"/>
      <c r="D261" s="64" t="s">
        <v>59</v>
      </c>
      <c r="E261" s="64"/>
      <c r="F261" s="10" t="s">
        <v>43</v>
      </c>
      <c r="G261" s="47"/>
      <c r="H261" s="9"/>
    </row>
    <row r="262" spans="2:8">
      <c r="B262" s="7"/>
      <c r="C262" s="8"/>
      <c r="D262" s="8"/>
      <c r="E262" s="10"/>
      <c r="F262" s="10"/>
      <c r="G262" s="3"/>
      <c r="H262" s="9"/>
    </row>
    <row r="263" spans="2:8">
      <c r="B263" s="7"/>
      <c r="C263" s="8"/>
      <c r="D263" s="66" t="s">
        <v>64</v>
      </c>
      <c r="E263" s="66"/>
      <c r="F263" s="66"/>
      <c r="G263" s="66"/>
      <c r="H263" s="9"/>
    </row>
    <row r="264" spans="2:8">
      <c r="B264" s="7"/>
      <c r="C264" s="8"/>
      <c r="D264" s="17" t="s">
        <v>59</v>
      </c>
      <c r="E264" s="52"/>
      <c r="F264" s="10" t="s">
        <v>41</v>
      </c>
      <c r="G264" s="53"/>
      <c r="H264" s="9"/>
    </row>
    <row r="265" spans="2:8">
      <c r="B265" s="7"/>
      <c r="C265" s="8"/>
      <c r="D265" s="8"/>
      <c r="E265" s="48"/>
      <c r="F265" s="10"/>
      <c r="G265" s="3"/>
      <c r="H265" s="9"/>
    </row>
    <row r="266" spans="2:8">
      <c r="B266" s="7"/>
      <c r="C266" s="8"/>
      <c r="D266" s="8"/>
      <c r="E266" s="8"/>
      <c r="F266" s="10"/>
      <c r="G266" s="3"/>
      <c r="H266" s="9"/>
    </row>
    <row r="267" spans="2:8">
      <c r="B267" s="7"/>
      <c r="C267" s="8"/>
      <c r="D267" s="66" t="s">
        <v>3</v>
      </c>
      <c r="E267" s="66"/>
      <c r="F267" s="66"/>
      <c r="G267" s="66"/>
      <c r="H267" s="9"/>
    </row>
    <row r="268" spans="2:8">
      <c r="B268" s="7"/>
      <c r="C268" s="8"/>
      <c r="D268" s="17" t="s">
        <v>59</v>
      </c>
      <c r="E268" s="54"/>
      <c r="F268" s="10"/>
      <c r="G268" s="3"/>
      <c r="H268" s="9"/>
    </row>
    <row r="269" spans="2:8">
      <c r="B269" s="7"/>
      <c r="C269" s="8"/>
      <c r="D269" s="17" t="s">
        <v>64</v>
      </c>
      <c r="E269" s="55"/>
      <c r="F269" s="10"/>
      <c r="G269" s="3"/>
      <c r="H269" s="9"/>
    </row>
    <row r="270" spans="2:8">
      <c r="B270" s="7"/>
      <c r="C270" s="8"/>
      <c r="D270" s="8"/>
      <c r="E270" s="49"/>
      <c r="F270" s="10" t="s">
        <v>41</v>
      </c>
      <c r="G270" s="53"/>
      <c r="H270" s="9"/>
    </row>
    <row r="271" spans="2:8">
      <c r="B271" s="7"/>
      <c r="C271" s="8"/>
      <c r="D271" s="8"/>
      <c r="E271" s="37"/>
      <c r="F271" s="10"/>
      <c r="G271" s="3"/>
      <c r="H271" s="9"/>
    </row>
    <row r="272" spans="2:8">
      <c r="B272" s="7"/>
      <c r="C272" s="8"/>
      <c r="D272" s="8"/>
      <c r="E272" s="8"/>
      <c r="F272" s="10"/>
      <c r="G272" s="3"/>
      <c r="H272" s="9"/>
    </row>
    <row r="273" spans="2:8">
      <c r="B273" s="7"/>
      <c r="C273" s="8"/>
      <c r="D273" s="66" t="s">
        <v>65</v>
      </c>
      <c r="E273" s="66"/>
      <c r="F273" s="66"/>
      <c r="G273" s="66"/>
      <c r="H273" s="9"/>
    </row>
    <row r="274" spans="2:8">
      <c r="B274" s="7"/>
      <c r="C274" s="8"/>
      <c r="D274" s="64" t="str">
        <f>D257</f>
        <v>CIF</v>
      </c>
      <c r="E274" s="64"/>
      <c r="F274" s="10" t="s">
        <v>43</v>
      </c>
      <c r="G274" s="54"/>
      <c r="H274" s="9"/>
    </row>
    <row r="275" spans="2:8">
      <c r="B275" s="7"/>
      <c r="C275" s="8"/>
      <c r="D275" s="64" t="str">
        <f>D263</f>
        <v>AD VALOREM</v>
      </c>
      <c r="E275" s="64"/>
      <c r="F275" s="10" t="s">
        <v>43</v>
      </c>
      <c r="G275" s="54"/>
      <c r="H275" s="9"/>
    </row>
    <row r="276" spans="2:8">
      <c r="B276" s="7"/>
      <c r="C276" s="8"/>
      <c r="D276" s="64" t="str">
        <f>D267</f>
        <v>IVA</v>
      </c>
      <c r="E276" s="64"/>
      <c r="F276" s="10" t="s">
        <v>43</v>
      </c>
      <c r="G276" s="54"/>
      <c r="H276" s="9"/>
    </row>
    <row r="277" spans="2:8">
      <c r="B277" s="7"/>
      <c r="C277" s="8"/>
      <c r="D277" s="65" t="s">
        <v>66</v>
      </c>
      <c r="E277" s="65"/>
      <c r="F277" s="50" t="s">
        <v>43</v>
      </c>
      <c r="G277" s="51"/>
      <c r="H277" s="9"/>
    </row>
    <row r="278" spans="2:8" ht="15.75" thickBot="1">
      <c r="B278" s="7"/>
      <c r="C278" s="8"/>
      <c r="D278" s="8"/>
      <c r="E278" s="8"/>
      <c r="F278" s="10"/>
      <c r="G278" s="3"/>
      <c r="H278" s="9"/>
    </row>
    <row r="279" spans="2:8" s="6" customFormat="1" ht="15.75" thickTop="1">
      <c r="B279" s="95"/>
      <c r="C279" s="95"/>
      <c r="D279" s="95"/>
      <c r="E279" s="95"/>
      <c r="F279" s="96"/>
      <c r="G279" s="97"/>
      <c r="H279" s="97"/>
    </row>
    <row r="280" spans="2:8" s="6" customFormat="1">
      <c r="B280" s="98"/>
      <c r="C280" s="98"/>
      <c r="D280" s="98"/>
      <c r="E280" s="98"/>
      <c r="F280" s="99"/>
      <c r="G280" s="100"/>
      <c r="H280" s="100"/>
    </row>
    <row r="281" spans="2:8" s="6" customFormat="1">
      <c r="B281" s="98"/>
      <c r="C281" s="98"/>
      <c r="D281" s="98"/>
      <c r="E281" s="98"/>
      <c r="F281" s="99"/>
      <c r="G281" s="100"/>
      <c r="H281" s="100"/>
    </row>
    <row r="282" spans="2:8" s="6" customFormat="1">
      <c r="B282" s="98"/>
      <c r="C282" s="98"/>
      <c r="D282" s="98"/>
      <c r="E282" s="98"/>
      <c r="F282" s="99"/>
      <c r="G282" s="100"/>
      <c r="H282" s="100"/>
    </row>
    <row r="283" spans="2:8" s="6" customFormat="1">
      <c r="B283" s="98"/>
      <c r="C283" s="98"/>
      <c r="D283" s="98"/>
      <c r="E283" s="98"/>
      <c r="F283" s="99"/>
      <c r="G283" s="100"/>
      <c r="H283" s="100"/>
    </row>
    <row r="284" spans="2:8" s="6" customFormat="1">
      <c r="B284" s="98"/>
      <c r="C284" s="98"/>
      <c r="D284" s="98"/>
      <c r="E284" s="98"/>
      <c r="F284" s="99"/>
      <c r="G284" s="100"/>
      <c r="H284" s="100"/>
    </row>
    <row r="285" spans="2:8" s="6" customFormat="1">
      <c r="B285" s="98"/>
      <c r="C285" s="98"/>
      <c r="D285" s="98"/>
      <c r="E285" s="98"/>
      <c r="F285" s="99"/>
      <c r="G285" s="100"/>
      <c r="H285" s="100"/>
    </row>
    <row r="286" spans="2:8" s="6" customFormat="1">
      <c r="B286" s="98"/>
      <c r="C286" s="98"/>
      <c r="D286" s="98"/>
      <c r="E286" s="98"/>
      <c r="F286" s="99"/>
      <c r="G286" s="100"/>
      <c r="H286" s="100"/>
    </row>
    <row r="287" spans="2:8" s="6" customFormat="1">
      <c r="B287" s="98"/>
      <c r="C287" s="98"/>
      <c r="D287" s="98"/>
      <c r="E287" s="98"/>
      <c r="F287" s="99"/>
      <c r="G287" s="100"/>
      <c r="H287" s="100"/>
    </row>
    <row r="288" spans="2:8" s="6" customFormat="1">
      <c r="B288" s="98"/>
      <c r="C288" s="98"/>
      <c r="D288" s="98"/>
      <c r="E288" s="98"/>
      <c r="F288" s="99"/>
      <c r="G288" s="100"/>
      <c r="H288" s="100"/>
    </row>
    <row r="289" spans="2:8" s="6" customFormat="1">
      <c r="B289" s="98"/>
      <c r="C289" s="98"/>
      <c r="D289" s="98"/>
      <c r="E289" s="98"/>
      <c r="F289" s="99"/>
      <c r="G289" s="100"/>
      <c r="H289" s="100"/>
    </row>
    <row r="290" spans="2:8" s="6" customFormat="1">
      <c r="B290" s="98"/>
      <c r="C290" s="98"/>
      <c r="D290" s="98"/>
      <c r="E290" s="98"/>
      <c r="F290" s="99"/>
      <c r="G290" s="100"/>
      <c r="H290" s="100"/>
    </row>
    <row r="291" spans="2:8" s="6" customFormat="1">
      <c r="B291" s="98"/>
      <c r="C291" s="98"/>
      <c r="D291" s="98"/>
      <c r="E291" s="98"/>
      <c r="F291" s="99"/>
      <c r="G291" s="100"/>
      <c r="H291" s="100"/>
    </row>
    <row r="292" spans="2:8" s="6" customFormat="1">
      <c r="B292" s="98"/>
      <c r="C292" s="98"/>
      <c r="D292" s="98"/>
      <c r="E292" s="98"/>
      <c r="F292" s="99"/>
      <c r="G292" s="100"/>
      <c r="H292" s="100"/>
    </row>
    <row r="293" spans="2:8" s="6" customFormat="1">
      <c r="B293" s="98"/>
      <c r="C293" s="98"/>
      <c r="D293" s="98"/>
      <c r="E293" s="98"/>
      <c r="F293" s="99"/>
      <c r="G293" s="100"/>
      <c r="H293" s="100"/>
    </row>
    <row r="294" spans="2:8" s="6" customFormat="1">
      <c r="B294" s="98"/>
      <c r="C294" s="98"/>
      <c r="D294" s="98"/>
      <c r="E294" s="99"/>
      <c r="F294" s="99"/>
      <c r="G294" s="100"/>
      <c r="H294" s="100"/>
    </row>
    <row r="295" spans="2:8" s="6" customFormat="1">
      <c r="B295" s="98"/>
      <c r="C295" s="98"/>
      <c r="D295" s="98"/>
      <c r="E295" s="99"/>
      <c r="F295" s="99"/>
      <c r="G295" s="100"/>
      <c r="H295" s="100"/>
    </row>
    <row r="296" spans="2:8" s="6" customFormat="1">
      <c r="B296" s="98"/>
      <c r="C296" s="98"/>
      <c r="D296" s="98"/>
      <c r="E296" s="99"/>
      <c r="F296" s="99"/>
      <c r="G296" s="100"/>
      <c r="H296" s="100"/>
    </row>
    <row r="297" spans="2:8" s="6" customFormat="1">
      <c r="B297" s="98"/>
      <c r="C297" s="98"/>
      <c r="D297" s="98"/>
      <c r="E297" s="99"/>
      <c r="F297" s="99"/>
      <c r="G297" s="100"/>
      <c r="H297" s="100"/>
    </row>
    <row r="298" spans="2:8" s="6" customFormat="1">
      <c r="B298" s="98"/>
      <c r="C298" s="98"/>
      <c r="D298" s="98"/>
      <c r="E298" s="99"/>
      <c r="F298" s="99"/>
      <c r="G298" s="100"/>
      <c r="H298" s="100"/>
    </row>
    <row r="299" spans="2:8" s="6" customFormat="1">
      <c r="B299" s="98"/>
      <c r="C299" s="98"/>
      <c r="D299" s="98"/>
      <c r="E299" s="99"/>
      <c r="F299" s="99"/>
      <c r="G299" s="100"/>
      <c r="H299" s="100"/>
    </row>
    <row r="300" spans="2:8" s="6" customFormat="1">
      <c r="B300" s="98"/>
      <c r="C300" s="98"/>
      <c r="D300" s="98"/>
      <c r="E300" s="99"/>
      <c r="F300" s="99"/>
      <c r="G300" s="100"/>
      <c r="H300" s="100"/>
    </row>
    <row r="301" spans="2:8" s="6" customFormat="1">
      <c r="B301" s="98"/>
      <c r="C301" s="98"/>
      <c r="D301" s="98"/>
      <c r="E301" s="99"/>
      <c r="F301" s="99"/>
      <c r="G301" s="100"/>
      <c r="H301" s="100"/>
    </row>
    <row r="302" spans="2:8" s="6" customFormat="1">
      <c r="B302" s="98"/>
      <c r="C302" s="98"/>
      <c r="D302" s="98"/>
      <c r="E302" s="99"/>
      <c r="F302" s="99"/>
      <c r="G302" s="100"/>
      <c r="H302" s="100"/>
    </row>
    <row r="303" spans="2:8" s="6" customFormat="1">
      <c r="B303" s="98"/>
      <c r="C303" s="98"/>
      <c r="D303" s="98"/>
      <c r="E303" s="99"/>
      <c r="F303" s="99"/>
      <c r="G303" s="100"/>
      <c r="H303" s="100"/>
    </row>
    <row r="304" spans="2:8" s="6" customFormat="1">
      <c r="B304" s="98"/>
      <c r="C304" s="98"/>
      <c r="D304" s="98"/>
      <c r="E304" s="99"/>
      <c r="F304" s="99"/>
      <c r="G304" s="100"/>
      <c r="H304" s="100"/>
    </row>
    <row r="305" spans="2:8" s="6" customFormat="1">
      <c r="B305" s="98"/>
      <c r="C305" s="98"/>
      <c r="D305" s="98"/>
      <c r="E305" s="99"/>
      <c r="F305" s="99"/>
      <c r="G305" s="100"/>
      <c r="H305" s="100"/>
    </row>
    <row r="306" spans="2:8" s="6" customFormat="1">
      <c r="B306" s="98"/>
      <c r="C306" s="98"/>
      <c r="D306" s="98"/>
      <c r="E306" s="99"/>
      <c r="F306" s="99"/>
      <c r="G306" s="100"/>
      <c r="H306" s="100"/>
    </row>
    <row r="307" spans="2:8" s="6" customFormat="1">
      <c r="B307" s="98"/>
      <c r="C307" s="98"/>
      <c r="D307" s="98"/>
      <c r="E307" s="99"/>
      <c r="F307" s="99"/>
      <c r="G307" s="100"/>
      <c r="H307" s="100"/>
    </row>
    <row r="308" spans="2:8" s="6" customFormat="1">
      <c r="B308" s="98"/>
      <c r="C308" s="98"/>
      <c r="D308" s="98"/>
      <c r="E308" s="99"/>
      <c r="F308" s="99"/>
      <c r="G308" s="100"/>
      <c r="H308" s="100"/>
    </row>
    <row r="309" spans="2:8" s="6" customFormat="1">
      <c r="B309" s="98"/>
      <c r="C309" s="98"/>
      <c r="D309" s="98"/>
      <c r="E309" s="99"/>
      <c r="F309" s="99"/>
      <c r="G309" s="100"/>
      <c r="H309" s="100"/>
    </row>
    <row r="310" spans="2:8" s="6" customFormat="1">
      <c r="B310" s="98"/>
      <c r="C310" s="98"/>
      <c r="D310" s="98"/>
      <c r="E310" s="99"/>
      <c r="F310" s="99"/>
      <c r="G310" s="100"/>
      <c r="H310" s="100"/>
    </row>
    <row r="311" spans="2:8" s="6" customFormat="1">
      <c r="B311" s="98"/>
      <c r="C311" s="98"/>
      <c r="D311" s="98"/>
      <c r="E311" s="99"/>
      <c r="F311" s="99"/>
      <c r="G311" s="100"/>
      <c r="H311" s="100"/>
    </row>
    <row r="312" spans="2:8" s="6" customFormat="1">
      <c r="B312" s="98"/>
      <c r="C312" s="98"/>
      <c r="D312" s="98"/>
      <c r="E312" s="99"/>
      <c r="F312" s="99"/>
      <c r="G312" s="100"/>
      <c r="H312" s="100"/>
    </row>
    <row r="313" spans="2:8" s="6" customFormat="1">
      <c r="B313" s="98"/>
      <c r="C313" s="98"/>
      <c r="D313" s="98"/>
      <c r="E313" s="99"/>
      <c r="F313" s="99"/>
      <c r="G313" s="100"/>
      <c r="H313" s="100"/>
    </row>
    <row r="314" spans="2:8" s="6" customFormat="1">
      <c r="B314" s="98"/>
      <c r="C314" s="98"/>
      <c r="D314" s="98"/>
      <c r="E314" s="99"/>
      <c r="F314" s="99"/>
      <c r="G314" s="100"/>
      <c r="H314" s="100"/>
    </row>
    <row r="315" spans="2:8" s="6" customFormat="1">
      <c r="B315" s="98"/>
      <c r="C315" s="98"/>
      <c r="D315" s="98"/>
      <c r="E315" s="99"/>
      <c r="F315" s="99"/>
      <c r="G315" s="100"/>
      <c r="H315" s="100"/>
    </row>
    <row r="316" spans="2:8" s="6" customFormat="1">
      <c r="B316" s="98"/>
      <c r="C316" s="98"/>
      <c r="D316" s="98"/>
      <c r="E316" s="99"/>
      <c r="F316" s="99"/>
      <c r="G316" s="100"/>
      <c r="H316" s="100"/>
    </row>
    <row r="317" spans="2:8" s="6" customFormat="1">
      <c r="B317" s="98"/>
      <c r="C317" s="98"/>
      <c r="D317" s="98"/>
      <c r="E317" s="99"/>
      <c r="F317" s="99"/>
      <c r="G317" s="100"/>
      <c r="H317" s="100"/>
    </row>
    <row r="318" spans="2:8" s="6" customFormat="1">
      <c r="B318" s="98"/>
      <c r="C318" s="98"/>
      <c r="D318" s="98"/>
      <c r="E318" s="99"/>
      <c r="F318" s="99"/>
      <c r="G318" s="100"/>
      <c r="H318" s="100"/>
    </row>
    <row r="319" spans="2:8" s="6" customFormat="1">
      <c r="B319" s="98"/>
      <c r="C319" s="98"/>
      <c r="D319" s="98"/>
      <c r="E319" s="99"/>
      <c r="F319" s="99"/>
      <c r="G319" s="100"/>
      <c r="H319" s="100"/>
    </row>
    <row r="320" spans="2:8" s="6" customFormat="1">
      <c r="B320" s="98"/>
      <c r="C320" s="98"/>
      <c r="D320" s="98"/>
      <c r="E320" s="99"/>
      <c r="F320" s="99"/>
      <c r="G320" s="100"/>
      <c r="H320" s="100"/>
    </row>
    <row r="321" spans="2:8" s="6" customFormat="1">
      <c r="B321" s="98"/>
      <c r="C321" s="98"/>
      <c r="D321" s="98"/>
      <c r="E321" s="99"/>
      <c r="F321" s="99"/>
      <c r="G321" s="100"/>
      <c r="H321" s="100"/>
    </row>
    <row r="322" spans="2:8" s="6" customFormat="1">
      <c r="B322" s="98"/>
      <c r="C322" s="98"/>
      <c r="D322" s="98"/>
      <c r="E322" s="99"/>
      <c r="F322" s="99"/>
      <c r="G322" s="100"/>
      <c r="H322" s="100"/>
    </row>
    <row r="323" spans="2:8" s="6" customFormat="1">
      <c r="B323" s="98"/>
      <c r="C323" s="98"/>
      <c r="D323" s="98"/>
      <c r="E323" s="99"/>
      <c r="F323" s="99"/>
      <c r="G323" s="100"/>
      <c r="H323" s="100"/>
    </row>
    <row r="324" spans="2:8" s="6" customFormat="1">
      <c r="B324" s="98"/>
      <c r="C324" s="98"/>
      <c r="D324" s="98"/>
      <c r="E324" s="99"/>
      <c r="F324" s="99"/>
      <c r="G324" s="100"/>
      <c r="H324" s="100"/>
    </row>
    <row r="325" spans="2:8" s="6" customFormat="1">
      <c r="B325" s="98"/>
      <c r="C325" s="98"/>
      <c r="D325" s="98"/>
      <c r="E325" s="99"/>
      <c r="F325" s="99"/>
      <c r="G325" s="100"/>
      <c r="H325" s="100"/>
    </row>
    <row r="326" spans="2:8" s="6" customFormat="1">
      <c r="B326" s="98"/>
      <c r="C326" s="98"/>
      <c r="D326" s="98"/>
      <c r="E326" s="99"/>
      <c r="F326" s="99"/>
      <c r="G326" s="100"/>
      <c r="H326" s="100"/>
    </row>
    <row r="327" spans="2:8" s="6" customFormat="1">
      <c r="B327" s="98"/>
      <c r="C327" s="98"/>
      <c r="D327" s="98"/>
      <c r="E327" s="99"/>
      <c r="F327" s="99"/>
      <c r="G327" s="100"/>
      <c r="H327" s="100"/>
    </row>
    <row r="328" spans="2:8" s="6" customFormat="1">
      <c r="B328" s="98"/>
      <c r="C328" s="98"/>
      <c r="D328" s="98"/>
      <c r="E328" s="99"/>
      <c r="F328" s="99"/>
      <c r="G328" s="100"/>
      <c r="H328" s="100"/>
    </row>
    <row r="329" spans="2:8" s="6" customFormat="1">
      <c r="B329" s="98"/>
      <c r="C329" s="98"/>
      <c r="D329" s="98"/>
      <c r="E329" s="99"/>
      <c r="F329" s="99"/>
      <c r="G329" s="100"/>
      <c r="H329" s="100"/>
    </row>
    <row r="330" spans="2:8" s="6" customFormat="1">
      <c r="B330" s="98"/>
      <c r="C330" s="98"/>
      <c r="D330" s="98"/>
      <c r="E330" s="99"/>
      <c r="F330" s="99"/>
      <c r="G330" s="100"/>
      <c r="H330" s="100"/>
    </row>
    <row r="331" spans="2:8" s="6" customFormat="1">
      <c r="B331" s="98"/>
      <c r="C331" s="98"/>
      <c r="D331" s="98"/>
      <c r="E331" s="99"/>
      <c r="F331" s="99"/>
      <c r="G331" s="100"/>
      <c r="H331" s="100"/>
    </row>
    <row r="332" spans="2:8" s="6" customFormat="1">
      <c r="B332" s="98"/>
      <c r="C332" s="98"/>
      <c r="D332" s="98"/>
      <c r="E332" s="99"/>
      <c r="F332" s="99"/>
      <c r="G332" s="100"/>
      <c r="H332" s="100"/>
    </row>
    <row r="333" spans="2:8" s="6" customFormat="1">
      <c r="B333" s="98"/>
      <c r="C333" s="98"/>
      <c r="D333" s="98"/>
      <c r="E333" s="99"/>
      <c r="F333" s="99"/>
      <c r="G333" s="100"/>
      <c r="H333" s="100"/>
    </row>
    <row r="334" spans="2:8" s="6" customFormat="1">
      <c r="B334" s="98"/>
      <c r="C334" s="98"/>
      <c r="D334" s="98"/>
      <c r="E334" s="99"/>
      <c r="F334" s="99"/>
      <c r="G334" s="100"/>
      <c r="H334" s="100"/>
    </row>
    <row r="335" spans="2:8" s="6" customFormat="1">
      <c r="B335" s="98"/>
      <c r="C335" s="98"/>
      <c r="D335" s="98"/>
      <c r="E335" s="99"/>
      <c r="F335" s="99"/>
      <c r="G335" s="100"/>
      <c r="H335" s="100"/>
    </row>
    <row r="336" spans="2:8" s="6" customFormat="1">
      <c r="B336" s="98"/>
      <c r="C336" s="98"/>
      <c r="D336" s="98"/>
      <c r="E336" s="99"/>
      <c r="F336" s="99"/>
      <c r="G336" s="100"/>
      <c r="H336" s="100"/>
    </row>
    <row r="337" spans="2:8" s="6" customFormat="1">
      <c r="B337" s="98"/>
      <c r="C337" s="98"/>
      <c r="D337" s="98"/>
      <c r="E337" s="99"/>
      <c r="F337" s="99"/>
      <c r="G337" s="100"/>
      <c r="H337" s="100"/>
    </row>
    <row r="338" spans="2:8" s="6" customFormat="1">
      <c r="B338" s="98"/>
      <c r="C338" s="98"/>
      <c r="D338" s="98"/>
      <c r="E338" s="99"/>
      <c r="F338" s="99"/>
      <c r="G338" s="100"/>
      <c r="H338" s="100"/>
    </row>
    <row r="339" spans="2:8" s="6" customFormat="1">
      <c r="B339" s="98"/>
      <c r="C339" s="98"/>
      <c r="D339" s="98"/>
      <c r="E339" s="99"/>
      <c r="F339" s="99"/>
      <c r="G339" s="100"/>
      <c r="H339" s="100"/>
    </row>
    <row r="340" spans="2:8" s="6" customFormat="1">
      <c r="B340" s="98"/>
      <c r="C340" s="98"/>
      <c r="D340" s="98"/>
      <c r="E340" s="99"/>
      <c r="F340" s="99"/>
      <c r="G340" s="100"/>
      <c r="H340" s="100"/>
    </row>
    <row r="341" spans="2:8" s="6" customFormat="1">
      <c r="B341" s="98"/>
      <c r="C341" s="98"/>
      <c r="D341" s="98"/>
      <c r="E341" s="99"/>
      <c r="F341" s="99"/>
      <c r="G341" s="100"/>
      <c r="H341" s="100"/>
    </row>
    <row r="342" spans="2:8" s="6" customFormat="1">
      <c r="B342" s="98"/>
      <c r="C342" s="98"/>
      <c r="D342" s="98"/>
      <c r="E342" s="99"/>
      <c r="F342" s="99"/>
      <c r="G342" s="100"/>
      <c r="H342" s="100"/>
    </row>
    <row r="343" spans="2:8" s="6" customFormat="1">
      <c r="B343" s="98"/>
      <c r="C343" s="98"/>
      <c r="D343" s="98"/>
      <c r="E343" s="99"/>
      <c r="F343" s="99"/>
      <c r="G343" s="100"/>
      <c r="H343" s="100"/>
    </row>
    <row r="344" spans="2:8" s="6" customFormat="1">
      <c r="B344" s="98"/>
      <c r="C344" s="98"/>
      <c r="D344" s="98"/>
      <c r="E344" s="99"/>
      <c r="F344" s="99"/>
      <c r="G344" s="100"/>
      <c r="H344" s="100"/>
    </row>
    <row r="345" spans="2:8" s="6" customFormat="1">
      <c r="B345" s="98"/>
      <c r="C345" s="98"/>
      <c r="D345" s="98"/>
      <c r="E345" s="99"/>
      <c r="F345" s="99"/>
      <c r="G345" s="100"/>
      <c r="H345" s="100"/>
    </row>
    <row r="346" spans="2:8" s="6" customFormat="1">
      <c r="B346" s="98"/>
      <c r="C346" s="98"/>
      <c r="D346" s="98"/>
      <c r="E346" s="99"/>
      <c r="F346" s="99"/>
      <c r="G346" s="100"/>
      <c r="H346" s="100"/>
    </row>
    <row r="347" spans="2:8">
      <c r="B347" s="8"/>
      <c r="C347" s="8"/>
      <c r="D347" s="8"/>
      <c r="E347" s="10"/>
      <c r="F347" s="10"/>
      <c r="G347" s="3"/>
      <c r="H347" s="3"/>
    </row>
    <row r="348" spans="2:8">
      <c r="B348" s="8"/>
      <c r="C348" s="8"/>
      <c r="D348" s="8"/>
      <c r="E348" s="10"/>
      <c r="F348" s="10"/>
      <c r="G348" s="3"/>
      <c r="H348" s="3"/>
    </row>
    <row r="349" spans="2:8">
      <c r="B349" s="8"/>
      <c r="C349" s="8"/>
      <c r="D349" s="8"/>
      <c r="E349" s="10"/>
      <c r="F349" s="10"/>
      <c r="G349" s="3"/>
      <c r="H349" s="3"/>
    </row>
    <row r="350" spans="2:8">
      <c r="B350" s="8"/>
      <c r="C350" s="8"/>
      <c r="D350" s="8"/>
      <c r="E350" s="10"/>
      <c r="F350" s="10"/>
      <c r="G350" s="3"/>
      <c r="H350" s="3"/>
    </row>
    <row r="351" spans="2:8">
      <c r="B351" s="8"/>
      <c r="C351" s="8"/>
      <c r="D351" s="8"/>
      <c r="E351" s="10"/>
      <c r="F351" s="10"/>
      <c r="G351" s="3"/>
      <c r="H351" s="3"/>
    </row>
    <row r="352" spans="2:8">
      <c r="B352" s="8"/>
      <c r="C352" s="8"/>
      <c r="D352" s="8"/>
      <c r="E352" s="10"/>
      <c r="F352" s="10"/>
      <c r="G352" s="3"/>
      <c r="H352" s="3"/>
    </row>
    <row r="353" spans="2:8">
      <c r="B353" s="8"/>
      <c r="C353" s="8"/>
      <c r="D353" s="8"/>
      <c r="E353" s="10"/>
      <c r="F353" s="10"/>
      <c r="G353" s="3"/>
      <c r="H353" s="3"/>
    </row>
  </sheetData>
  <mergeCells count="96">
    <mergeCell ref="C3:H3"/>
    <mergeCell ref="C2:M2"/>
    <mergeCell ref="B4:H4"/>
    <mergeCell ref="B15:H15"/>
    <mergeCell ref="B42:H43"/>
    <mergeCell ref="D17:G17"/>
    <mergeCell ref="D29:G29"/>
    <mergeCell ref="D35:G35"/>
    <mergeCell ref="D23:G23"/>
    <mergeCell ref="D86:G86"/>
    <mergeCell ref="D45:G45"/>
    <mergeCell ref="D51:G51"/>
    <mergeCell ref="D57:G57"/>
    <mergeCell ref="D63:G63"/>
    <mergeCell ref="B70:H70"/>
    <mergeCell ref="D72:G72"/>
    <mergeCell ref="D79:G79"/>
    <mergeCell ref="D75:E75"/>
    <mergeCell ref="D82:E82"/>
    <mergeCell ref="D123:G123"/>
    <mergeCell ref="D133:G133"/>
    <mergeCell ref="D89:E89"/>
    <mergeCell ref="D93:G93"/>
    <mergeCell ref="D96:E96"/>
    <mergeCell ref="B101:H101"/>
    <mergeCell ref="D103:G103"/>
    <mergeCell ref="D113:G113"/>
    <mergeCell ref="B144:H144"/>
    <mergeCell ref="D151:E151"/>
    <mergeCell ref="D155:E155"/>
    <mergeCell ref="D157:G157"/>
    <mergeCell ref="D159:E159"/>
    <mergeCell ref="C168:G168"/>
    <mergeCell ref="D173:E173"/>
    <mergeCell ref="D175:G175"/>
    <mergeCell ref="D162:E162"/>
    <mergeCell ref="D164:G164"/>
    <mergeCell ref="B167:H167"/>
    <mergeCell ref="D170:E170"/>
    <mergeCell ref="D171:E171"/>
    <mergeCell ref="D179:G179"/>
    <mergeCell ref="D169:G169"/>
    <mergeCell ref="D185:G185"/>
    <mergeCell ref="D186:E186"/>
    <mergeCell ref="D187:E187"/>
    <mergeCell ref="D172:E172"/>
    <mergeCell ref="D188:E188"/>
    <mergeCell ref="D189:E189"/>
    <mergeCell ref="D191:G191"/>
    <mergeCell ref="D192:E192"/>
    <mergeCell ref="D193:E193"/>
    <mergeCell ref="D194:E194"/>
    <mergeCell ref="D195:E195"/>
    <mergeCell ref="D197:G197"/>
    <mergeCell ref="D201:G201"/>
    <mergeCell ref="D207:G207"/>
    <mergeCell ref="D208:E208"/>
    <mergeCell ref="D209:E209"/>
    <mergeCell ref="D210:E210"/>
    <mergeCell ref="D211:E211"/>
    <mergeCell ref="D213:G213"/>
    <mergeCell ref="D214:E214"/>
    <mergeCell ref="D215:E215"/>
    <mergeCell ref="D216:E216"/>
    <mergeCell ref="D217:E217"/>
    <mergeCell ref="D219:G219"/>
    <mergeCell ref="D233:E233"/>
    <mergeCell ref="D237:E237"/>
    <mergeCell ref="D238:E238"/>
    <mergeCell ref="D239:E239"/>
    <mergeCell ref="D223:G223"/>
    <mergeCell ref="D229:G229"/>
    <mergeCell ref="D230:E230"/>
    <mergeCell ref="D231:E231"/>
    <mergeCell ref="D232:E232"/>
    <mergeCell ref="D254:E254"/>
    <mergeCell ref="D255:E255"/>
    <mergeCell ref="D235:G235"/>
    <mergeCell ref="D236:E236"/>
    <mergeCell ref="D241:G241"/>
    <mergeCell ref="D245:G245"/>
    <mergeCell ref="D251:G251"/>
    <mergeCell ref="D252:E252"/>
    <mergeCell ref="D253:E253"/>
    <mergeCell ref="D257:G257"/>
    <mergeCell ref="D258:E258"/>
    <mergeCell ref="D259:E259"/>
    <mergeCell ref="D260:E260"/>
    <mergeCell ref="D261:E261"/>
    <mergeCell ref="D276:E276"/>
    <mergeCell ref="D277:E277"/>
    <mergeCell ref="D263:G263"/>
    <mergeCell ref="D267:G267"/>
    <mergeCell ref="D273:G273"/>
    <mergeCell ref="D274:E274"/>
    <mergeCell ref="D275:E275"/>
  </mergeCells>
  <pageMargins left="0.7" right="0.7" top="0.75" bottom="0.75" header="0.3" footer="0.3"/>
  <pageSetup paperSize="9" orientation="portrait" horizontalDpi="0" verticalDpi="0" r:id="rId1"/>
  <drawing r:id="rId2"/>
  <legacyDrawing r:id="rId3"/>
  <oleObjects>
    <oleObject progId="PBrush" shapeId="1031" r:id="rId4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CONTABILIDAD</cp:lastModifiedBy>
  <dcterms:created xsi:type="dcterms:W3CDTF">2020-06-01T04:42:23Z</dcterms:created>
  <dcterms:modified xsi:type="dcterms:W3CDTF">2020-07-12T15:39:19Z</dcterms:modified>
</cp:coreProperties>
</file>